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db69143c42b481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46A97D1-E8D7-4022-AF2F-52B592AEE62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<sst xmlns="http://schemas.openxmlformats.org/spreadsheetml/2006/main" count="1585" uniqueCount="481">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</sst>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f7132bc3fe84f9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Oromo</c:v>
                </c:pt>
                <c:pt idx="1">
                  <c:v>Amharic</c:v>
                </c:pt>
                <c:pt idx="2">
                  <c:v>Harari</c:v>
                </c:pt>
                <c:pt idx="3">
                  <c:v>English</c:v>
                </c:pt>
                <c:pt idx="4">
                  <c:v>Tigrinya</c:v>
                </c:pt>
                <c:pt idx="5">
                  <c:v>Armenian</c:v>
                </c:pt>
                <c:pt idx="6">
                  <c:v>Somali</c:v>
                </c:pt>
                <c:pt idx="7">
                  <c:v>African Languages, nfd</c:v>
                </c:pt>
                <c:pt idx="8">
                  <c:v>African Languages, nec</c:v>
                </c:pt>
                <c:pt idx="9">
                  <c:v>Nuer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51.345291479820631</c:v>
                </c:pt>
                <c:pt idx="1">
                  <c:v>22.197309417040358</c:v>
                </c:pt>
                <c:pt idx="2">
                  <c:v>6.2780269058295968</c:v>
                </c:pt>
                <c:pt idx="3">
                  <c:v>4.2600896860986541</c:v>
                </c:pt>
                <c:pt idx="4">
                  <c:v>3.3632286995515694</c:v>
                </c:pt>
                <c:pt idx="5">
                  <c:v>3.1390134529147984</c:v>
                </c:pt>
                <c:pt idx="6">
                  <c:v>2.2421524663677128</c:v>
                </c:pt>
                <c:pt idx="7">
                  <c:v>2.2421524663677128</c:v>
                </c:pt>
                <c:pt idx="8">
                  <c:v>2.2421524663677128</c:v>
                </c:pt>
                <c:pt idx="9">
                  <c:v>2.0179372197309418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65" val="37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180975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1328125" defaultRowHeight="14.25" x14ac:dyDescent="0.45"/>
  <cols>
    <col min="1" max="1" width="2.59765625" style="16" customWidth="1"/>
    <col min="2" max="2" width="24.59765625" style="16" customWidth="1"/>
    <col min="3" max="3" width="10.86328125" style="9" customWidth="1"/>
    <col min="4" max="4" width="10.3984375" style="9" customWidth="1"/>
    <col min="5" max="5" width="9.1328125" style="10"/>
    <col min="6" max="6" width="20.3984375" style="9" customWidth="1"/>
    <col min="7" max="7" width="11.265625" style="8" customWidth="1"/>
    <col min="8" max="8" width="9.1328125" style="8"/>
    <col min="9" max="9" width="16.86328125" style="8" customWidth="1"/>
    <col min="10" max="11" width="9.1328125" style="8"/>
    <col min="12" max="16384" width="9.1328125" style="16"/>
  </cols>
  <sheetData>
    <row r="1" spans="2:9" ht="25.5" customHeight="1" x14ac:dyDescent="0.4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4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45">
      <c r="B4" s="16" t="s">
        <v>312</v>
      </c>
    </row>
    <row r="6" spans="2:9" ht="24.75" customHeight="1" x14ac:dyDescent="0.45"/>
    <row r="7" spans="2:9" ht="19.5" customHeight="1" x14ac:dyDescent="0.45">
      <c r="B7" s="11" t="s">
        <v>313</v>
      </c>
      <c r="C7" s="11" t="s">
        <v>310</v>
      </c>
      <c r="D7" s="11" t="s">
        <v>311</v>
      </c>
    </row>
    <row r="8" spans="2:9" ht="19.5" customHeight="1" x14ac:dyDescent="0.45">
      <c r="B8" s="12" t="str">
        <f>VLOOKUP(MATCH(C35,H$35:H$247,0),C$35:H$247,4)</f>
        <v>Oromo</v>
      </c>
      <c r="C8" s="13">
        <f>VLOOKUP(MATCH(C35,H$35:H$247,0),C$35:H$247,5)</f>
        <v>229.00138000000001</v>
      </c>
      <c r="D8" s="34">
        <f>VLOOKUP(MATCH(C35,H$35:H$247,0),C$35:H$247,3)</f>
        <v>51.345291479820631</v>
      </c>
    </row>
    <row r="9" spans="2:9" ht="19.5" customHeight="1" x14ac:dyDescent="0.45">
      <c r="B9" s="14" t="str">
        <f>VLOOKUP(MATCH(C36,H$35:H$247,0),C$35:H$247,4)</f>
        <v>Amharic</v>
      </c>
      <c r="C9" s="15">
        <f>VLOOKUP(MATCH(C36,H$35:H$247,0),C$35:H$247,5)</f>
        <v>99.000079999999997</v>
      </c>
      <c r="D9" s="35">
        <f>VLOOKUP(MATCH(C36,H$35:H$247,0),C$35:H$247,3)</f>
        <v>22.197309417040358</v>
      </c>
    </row>
    <row r="10" spans="2:9" ht="19.5" customHeight="1" x14ac:dyDescent="0.45">
      <c r="B10" s="14" t="str">
        <f>VLOOKUP(MATCH(C37,H$35:H$247,0),C$35:H$247,4)</f>
        <v>Harari</v>
      </c>
      <c r="C10" s="15">
        <f>VLOOKUP(MATCH(C37,H$35:H$247,0),C$35:H$247,5)</f>
        <v>28.000710000000002</v>
      </c>
      <c r="D10" s="35">
        <f>VLOOKUP(MATCH(C37,H$35:H$247,0),C$35:H$247,3)</f>
        <v>6.2780269058295968</v>
      </c>
    </row>
    <row r="11" spans="2:9" ht="19.5" customHeight="1" x14ac:dyDescent="0.45">
      <c r="B11" s="14" t="str">
        <f>VLOOKUP(MATCH(C38,H$35:H$247,0),C$35:H$247,4)</f>
        <v>English</v>
      </c>
      <c r="C11" s="15">
        <f>VLOOKUP(MATCH(C38,H$35:H$247,0),C$35:H$247,5)</f>
        <v>19.000530000000001</v>
      </c>
      <c r="D11" s="35">
        <f>VLOOKUP(MATCH(C38,H$35:H$247,0),C$35:H$247,3)</f>
        <v>4.2600896860986541</v>
      </c>
    </row>
    <row r="12" spans="2:9" ht="19.5" customHeight="1" x14ac:dyDescent="0.45">
      <c r="B12" s="14" t="str">
        <f>VLOOKUP(MATCH(C39,H$35:H$247,0),C$35:H$247,4)</f>
        <v>Tigrinya</v>
      </c>
      <c r="C12" s="15">
        <f>VLOOKUP(MATCH(C39,H$35:H$247,0),C$35:H$247,5)</f>
        <v>15.00193</v>
      </c>
      <c r="D12" s="35">
        <f>VLOOKUP(MATCH(C39,H$35:H$247,0),C$35:H$247,3)</f>
        <v>3.3632286995515694</v>
      </c>
    </row>
    <row r="13" spans="2:9" ht="19.5" customHeight="1" x14ac:dyDescent="0.45">
      <c r="B13" s="14" t="str">
        <f t="shared" ref="B13:B17" si="0">VLOOKUP(MATCH(C40,H$35:H$247,0),C$35:H$247,4)</f>
        <v>Armenian</v>
      </c>
      <c r="C13" s="15">
        <f t="shared" ref="C13:C17" si="1">VLOOKUP(MATCH(C40,H$35:H$247,0),C$35:H$247,5)</f>
        <v>14.000109999999999</v>
      </c>
      <c r="D13" s="35">
        <f t="shared" ref="D13:D17" si="2">VLOOKUP(MATCH(C40,H$35:H$247,0),C$35:H$247,3)</f>
        <v>3.1390134529147984</v>
      </c>
    </row>
    <row r="14" spans="2:9" ht="19.5" customHeight="1" x14ac:dyDescent="0.45">
      <c r="B14" s="14" t="str">
        <f t="shared" si="0"/>
        <v>Somali</v>
      </c>
      <c r="C14" s="15">
        <f t="shared" si="1"/>
        <v>10.001709999999999</v>
      </c>
      <c r="D14" s="35">
        <f t="shared" si="2"/>
        <v>2.2421524663677128</v>
      </c>
    </row>
    <row r="15" spans="2:9" ht="19.5" customHeight="1" x14ac:dyDescent="0.45">
      <c r="B15" s="14" t="str">
        <f t="shared" si="0"/>
        <v>African Languages, nfd</v>
      </c>
      <c r="C15" s="15">
        <f t="shared" si="1"/>
        <v>10.00004</v>
      </c>
      <c r="D15" s="35">
        <f t="shared" si="2"/>
        <v>2.2421524663677128</v>
      </c>
    </row>
    <row r="16" spans="2:9" ht="19.5" customHeight="1" x14ac:dyDescent="0.45">
      <c r="B16" s="14" t="str">
        <f t="shared" si="0"/>
        <v>African Languages, nec</v>
      </c>
      <c r="C16" s="15">
        <f t="shared" si="1"/>
        <v>10.000030000000001</v>
      </c>
      <c r="D16" s="35">
        <f t="shared" si="2"/>
        <v>2.2421524663677128</v>
      </c>
    </row>
    <row r="17" spans="1:17" ht="19.5" customHeight="1" x14ac:dyDescent="0.45">
      <c r="B17" s="14" t="str">
        <f t="shared" si="0"/>
        <v>Nuer</v>
      </c>
      <c r="C17" s="15">
        <f t="shared" si="1"/>
        <v>9.0013500000000004</v>
      </c>
      <c r="D17" s="35">
        <f t="shared" si="2"/>
        <v>2.0179372197309418</v>
      </c>
    </row>
    <row r="18" spans="1:17" ht="19.5" customHeight="1" x14ac:dyDescent="0.4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4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45">
      <c r="B20" s="22" t="str">
        <f>IF($C8&lt;1,"NA",B8)</f>
        <v>Oromo</v>
      </c>
      <c r="C20" s="23">
        <f t="shared" ref="B20:D22" si="3">IF($C8&lt;1,"NA",C8)</f>
        <v>229.00138000000001</v>
      </c>
      <c r="D20" s="23">
        <f t="shared" si="3"/>
        <v>51.345291479820631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45">
      <c r="B21" s="22" t="str">
        <f>IF($C9&lt;1,"NA",B9)</f>
        <v>Amharic</v>
      </c>
      <c r="C21" s="23">
        <f t="shared" si="3"/>
        <v>99.000079999999997</v>
      </c>
      <c r="D21" s="23">
        <f t="shared" si="3"/>
        <v>22.197309417040358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45">
      <c r="B22" s="22" t="str">
        <f t="shared" si="3"/>
        <v>Harari</v>
      </c>
      <c r="C22" s="23">
        <f t="shared" si="3"/>
        <v>28.000710000000002</v>
      </c>
      <c r="D22" s="23">
        <f t="shared" si="3"/>
        <v>6.2780269058295968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45">
      <c r="B23" s="22" t="str">
        <f t="shared" ref="B23:D23" si="4">IF($C11&lt;1,"NA",B11)</f>
        <v>English</v>
      </c>
      <c r="C23" s="23">
        <f t="shared" si="4"/>
        <v>19.000530000000001</v>
      </c>
      <c r="D23" s="23">
        <f t="shared" si="4"/>
        <v>4.2600896860986541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45">
      <c r="B24" s="22" t="str">
        <f t="shared" ref="B24:D24" si="5">IF($C12&lt;1,"NA",B12)</f>
        <v>Tigrinya</v>
      </c>
      <c r="C24" s="23">
        <f t="shared" si="5"/>
        <v>15.00193</v>
      </c>
      <c r="D24" s="23">
        <f t="shared" si="5"/>
        <v>3.3632286995515694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45">
      <c r="B25" s="22" t="str">
        <f t="shared" ref="B25:D25" si="6">IF($C13&lt;1,"NA",B13)</f>
        <v>Armenian</v>
      </c>
      <c r="C25" s="23">
        <f t="shared" si="6"/>
        <v>14.000109999999999</v>
      </c>
      <c r="D25" s="23">
        <f t="shared" si="6"/>
        <v>3.1390134529147984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45">
      <c r="B26" s="22" t="str">
        <f t="shared" ref="B26:D26" si="7">IF($C14&lt;1,"NA",B14)</f>
        <v>Somali</v>
      </c>
      <c r="C26" s="23">
        <f t="shared" si="7"/>
        <v>10.001709999999999</v>
      </c>
      <c r="D26" s="23">
        <f t="shared" si="7"/>
        <v>2.2421524663677128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45">
      <c r="B27" s="22" t="str">
        <f t="shared" ref="B27:D27" si="8">IF($C15&lt;1,"NA",B15)</f>
        <v>African Languages, nfd</v>
      </c>
      <c r="C27" s="23">
        <f t="shared" si="8"/>
        <v>10.00004</v>
      </c>
      <c r="D27" s="23">
        <f t="shared" si="8"/>
        <v>2.2421524663677128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45">
      <c r="B28" s="22" t="str">
        <f t="shared" ref="B28:D28" si="9">IF($C16&lt;1,"NA",B16)</f>
        <v>African Languages, nec</v>
      </c>
      <c r="C28" s="23">
        <f t="shared" si="9"/>
        <v>10.000030000000001</v>
      </c>
      <c r="D28" s="23">
        <f t="shared" si="9"/>
        <v>2.2421524663677128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45">
      <c r="B29" s="22" t="str">
        <f t="shared" ref="B29:D29" si="10">IF($C17&lt;1,"NA",B17)</f>
        <v>Nuer</v>
      </c>
      <c r="C29" s="23">
        <f t="shared" si="10"/>
        <v>9.0013500000000004</v>
      </c>
      <c r="D29" s="23">
        <f t="shared" si="10"/>
        <v>2.0179372197309418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4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4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4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45">
      <c r="C33" s="19"/>
      <c r="D33" s="24">
        <v>65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4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4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4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45">
      <c r="B37" s="19" t="s">
        <v>422</v>
      </c>
      <c r="C37" s="19">
        <v>3</v>
      </c>
      <c r="D37" s="19">
        <f>VLOOKUP($D$33+2,Data!$A$5:$HG$243,C37+2)</f>
        <v>10</v>
      </c>
      <c r="E37" s="20">
        <f t="shared" si="11"/>
        <v>2.2421524663677128</v>
      </c>
      <c r="F37" s="19" t="s">
        <v>422</v>
      </c>
      <c r="G37" s="21">
        <f t="shared" si="12"/>
        <v>10.000030000000001</v>
      </c>
      <c r="H37" s="21">
        <f t="shared" ref="H37:H100" si="13">RANK(G37,G$35:G$247)</f>
        <v>9</v>
      </c>
      <c r="I37" s="21"/>
      <c r="J37" s="21"/>
      <c r="K37" s="21"/>
      <c r="P37" s="26" t="s">
        <v>174</v>
      </c>
    </row>
    <row r="38" spans="2:16" s="18" customFormat="1" x14ac:dyDescent="0.45">
      <c r="B38" s="19" t="s">
        <v>423</v>
      </c>
      <c r="C38" s="19">
        <v>4</v>
      </c>
      <c r="D38" s="19">
        <f>VLOOKUP($D$33+2,Data!$A$5:$HG$243,C38+2)</f>
        <v>10</v>
      </c>
      <c r="E38" s="20">
        <f t="shared" si="11"/>
        <v>2.2421524663677128</v>
      </c>
      <c r="F38" s="19" t="s">
        <v>423</v>
      </c>
      <c r="G38" s="21">
        <f t="shared" si="12"/>
        <v>10.00004</v>
      </c>
      <c r="H38" s="21">
        <f t="shared" si="13"/>
        <v>8</v>
      </c>
      <c r="I38" s="21"/>
      <c r="J38" s="21"/>
      <c r="K38" s="21"/>
      <c r="P38" s="26" t="s">
        <v>197</v>
      </c>
    </row>
    <row r="39" spans="2:16" s="18" customFormat="1" x14ac:dyDescent="0.4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211</v>
      </c>
      <c r="I39" s="21"/>
      <c r="J39" s="21"/>
      <c r="K39" s="21"/>
      <c r="P39" s="26" t="s">
        <v>406</v>
      </c>
    </row>
    <row r="40" spans="2:16" s="18" customFormat="1" x14ac:dyDescent="0.4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210</v>
      </c>
      <c r="I40" s="21"/>
      <c r="J40" s="21"/>
      <c r="K40" s="21"/>
      <c r="P40" s="26" t="s">
        <v>167</v>
      </c>
    </row>
    <row r="41" spans="2:16" s="18" customFormat="1" x14ac:dyDescent="0.4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209</v>
      </c>
      <c r="I41" s="21"/>
      <c r="J41" s="21"/>
      <c r="K41" s="21"/>
      <c r="P41" s="26" t="s">
        <v>290</v>
      </c>
    </row>
    <row r="42" spans="2:16" s="18" customFormat="1" x14ac:dyDescent="0.45">
      <c r="B42" s="19" t="s">
        <v>425</v>
      </c>
      <c r="C42" s="19">
        <v>8</v>
      </c>
      <c r="D42" s="19">
        <f>VLOOKUP($D$33+2,Data!$A$5:$HG$243,C42+2)</f>
        <v>99</v>
      </c>
      <c r="E42" s="20">
        <f t="shared" si="11"/>
        <v>22.197309417040358</v>
      </c>
      <c r="F42" s="19" t="s">
        <v>425</v>
      </c>
      <c r="G42" s="21">
        <f t="shared" si="12"/>
        <v>99.000079999999997</v>
      </c>
      <c r="H42" s="21">
        <f t="shared" si="13"/>
        <v>2</v>
      </c>
      <c r="I42" s="21"/>
      <c r="J42" s="21"/>
      <c r="K42" s="21"/>
      <c r="P42" s="26" t="s">
        <v>411</v>
      </c>
    </row>
    <row r="43" spans="2:16" s="18" customFormat="1" x14ac:dyDescent="0.4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208</v>
      </c>
      <c r="I43" s="21"/>
      <c r="J43" s="21"/>
      <c r="K43" s="21"/>
      <c r="P43" s="26" t="s">
        <v>383</v>
      </c>
    </row>
    <row r="44" spans="2:16" s="18" customFormat="1" x14ac:dyDescent="0.45">
      <c r="B44" s="19" t="s">
        <v>51</v>
      </c>
      <c r="C44" s="19">
        <v>10</v>
      </c>
      <c r="D44" s="19">
        <f>VLOOKUP($D$33+2,Data!$A$5:$HG$243,C44+2)</f>
        <v>3</v>
      </c>
      <c r="E44" s="20">
        <f t="shared" si="11"/>
        <v>0.67264573991031396</v>
      </c>
      <c r="F44" s="19" t="s">
        <v>51</v>
      </c>
      <c r="G44" s="21">
        <f t="shared" si="12"/>
        <v>3.0001000000000002</v>
      </c>
      <c r="H44" s="21">
        <f t="shared" si="13"/>
        <v>11</v>
      </c>
      <c r="I44" s="21"/>
      <c r="J44" s="21"/>
      <c r="K44" s="21"/>
      <c r="P44" s="26" t="s">
        <v>277</v>
      </c>
    </row>
    <row r="45" spans="2:16" s="18" customFormat="1" x14ac:dyDescent="0.45">
      <c r="B45" s="19" t="s">
        <v>63</v>
      </c>
      <c r="C45" s="19">
        <v>11</v>
      </c>
      <c r="D45" s="19">
        <f>VLOOKUP($D$33+2,Data!$A$5:$HG$243,C45+2)</f>
        <v>14</v>
      </c>
      <c r="E45" s="20">
        <f t="shared" si="11"/>
        <v>3.1390134529147984</v>
      </c>
      <c r="F45" s="19" t="s">
        <v>63</v>
      </c>
      <c r="G45" s="21">
        <f t="shared" si="12"/>
        <v>14.000109999999999</v>
      </c>
      <c r="H45" s="21">
        <f t="shared" si="13"/>
        <v>6</v>
      </c>
      <c r="I45" s="21"/>
      <c r="J45" s="21"/>
      <c r="K45" s="21"/>
      <c r="P45" s="26" t="s">
        <v>257</v>
      </c>
    </row>
    <row r="46" spans="2:16" s="18" customFormat="1" x14ac:dyDescent="0.4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207</v>
      </c>
      <c r="I46" s="21"/>
      <c r="J46" s="21"/>
      <c r="K46" s="21"/>
      <c r="P46" s="26" t="s">
        <v>385</v>
      </c>
    </row>
    <row r="47" spans="2:16" s="18" customFormat="1" x14ac:dyDescent="0.4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206</v>
      </c>
      <c r="I47" s="21"/>
      <c r="J47" s="21"/>
      <c r="K47" s="21"/>
      <c r="P47" s="26" t="s">
        <v>245</v>
      </c>
    </row>
    <row r="48" spans="2:16" s="18" customFormat="1" x14ac:dyDescent="0.4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205</v>
      </c>
      <c r="I48" s="21"/>
      <c r="J48" s="21"/>
      <c r="K48" s="21"/>
      <c r="P48" s="26" t="s">
        <v>122</v>
      </c>
    </row>
    <row r="49" spans="2:16" s="18" customFormat="1" x14ac:dyDescent="0.4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204</v>
      </c>
      <c r="I49" s="21"/>
      <c r="J49" s="21"/>
      <c r="K49" s="21"/>
      <c r="P49" s="26" t="s">
        <v>330</v>
      </c>
    </row>
    <row r="50" spans="2:16" s="18" customFormat="1" x14ac:dyDescent="0.4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203</v>
      </c>
      <c r="I50" s="21"/>
      <c r="J50" s="21"/>
      <c r="K50" s="21"/>
      <c r="P50" s="26" t="s">
        <v>386</v>
      </c>
    </row>
    <row r="51" spans="2:16" s="18" customFormat="1" x14ac:dyDescent="0.4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202</v>
      </c>
      <c r="I51" s="21"/>
      <c r="J51" s="21"/>
      <c r="K51" s="21"/>
      <c r="P51" s="26" t="s">
        <v>331</v>
      </c>
    </row>
    <row r="52" spans="2:16" s="18" customFormat="1" x14ac:dyDescent="0.4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201</v>
      </c>
      <c r="I52" s="21"/>
      <c r="J52" s="21"/>
      <c r="K52" s="21"/>
      <c r="P52" s="26" t="s">
        <v>151</v>
      </c>
    </row>
    <row r="53" spans="2:16" s="18" customFormat="1" x14ac:dyDescent="0.4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200</v>
      </c>
      <c r="I53" s="21"/>
      <c r="J53" s="21"/>
      <c r="K53" s="21"/>
      <c r="P53" s="26" t="s">
        <v>246</v>
      </c>
    </row>
    <row r="54" spans="2:16" s="18" customFormat="1" x14ac:dyDescent="0.4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199</v>
      </c>
      <c r="I54" s="21"/>
      <c r="J54" s="21"/>
      <c r="K54" s="21"/>
      <c r="P54" s="26" t="s">
        <v>205</v>
      </c>
    </row>
    <row r="55" spans="2:16" s="18" customFormat="1" x14ac:dyDescent="0.4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198</v>
      </c>
      <c r="I55" s="21"/>
      <c r="J55" s="21"/>
      <c r="K55" s="21"/>
      <c r="P55" s="26" t="s">
        <v>237</v>
      </c>
    </row>
    <row r="56" spans="2:16" s="18" customFormat="1" x14ac:dyDescent="0.4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197</v>
      </c>
      <c r="I56" s="21"/>
      <c r="J56" s="21"/>
      <c r="K56" s="21"/>
      <c r="P56" s="26" t="s">
        <v>278</v>
      </c>
    </row>
    <row r="57" spans="2:16" s="18" customFormat="1" x14ac:dyDescent="0.4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196</v>
      </c>
      <c r="I57" s="21"/>
      <c r="J57" s="21"/>
      <c r="K57" s="21"/>
      <c r="P57" s="26" t="s">
        <v>186</v>
      </c>
    </row>
    <row r="58" spans="2:16" s="18" customFormat="1" x14ac:dyDescent="0.4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195</v>
      </c>
      <c r="I58" s="21"/>
      <c r="J58" s="21"/>
      <c r="K58" s="21"/>
      <c r="P58" s="26" t="s">
        <v>152</v>
      </c>
    </row>
    <row r="59" spans="2:16" s="18" customFormat="1" x14ac:dyDescent="0.4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194</v>
      </c>
      <c r="I59" s="21"/>
      <c r="J59" s="21"/>
      <c r="K59" s="21"/>
      <c r="P59" s="26" t="s">
        <v>268</v>
      </c>
    </row>
    <row r="60" spans="2:16" s="18" customFormat="1" x14ac:dyDescent="0.4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193</v>
      </c>
      <c r="I60" s="21"/>
      <c r="J60" s="21"/>
      <c r="K60" s="21"/>
      <c r="P60" s="26" t="s">
        <v>254</v>
      </c>
    </row>
    <row r="61" spans="2:16" s="18" customFormat="1" x14ac:dyDescent="0.45">
      <c r="B61" s="19" t="s">
        <v>86</v>
      </c>
      <c r="C61" s="19">
        <v>27</v>
      </c>
      <c r="D61" s="19">
        <f>VLOOKUP($D$33+2,Data!$A$5:$HG$243,C61+2)</f>
        <v>0</v>
      </c>
      <c r="E61" s="20">
        <f t="shared" si="11"/>
        <v>0</v>
      </c>
      <c r="F61" s="19" t="s">
        <v>86</v>
      </c>
      <c r="G61" s="21">
        <f t="shared" si="12"/>
        <v>2.7E-4</v>
      </c>
      <c r="H61" s="21">
        <f t="shared" si="13"/>
        <v>192</v>
      </c>
      <c r="I61" s="21"/>
      <c r="J61" s="21"/>
      <c r="K61" s="21"/>
      <c r="P61" s="26" t="s">
        <v>238</v>
      </c>
    </row>
    <row r="62" spans="2:16" s="18" customFormat="1" x14ac:dyDescent="0.45">
      <c r="B62" s="19" t="s">
        <v>89</v>
      </c>
      <c r="C62" s="19">
        <v>28</v>
      </c>
      <c r="D62" s="19">
        <f>VLOOKUP($D$33+2,Data!$A$5:$HG$243,C62+2)</f>
        <v>0</v>
      </c>
      <c r="E62" s="20">
        <f t="shared" si="11"/>
        <v>0</v>
      </c>
      <c r="F62" s="19" t="s">
        <v>89</v>
      </c>
      <c r="G62" s="21">
        <f t="shared" si="12"/>
        <v>2.8000000000000003E-4</v>
      </c>
      <c r="H62" s="21">
        <f t="shared" si="13"/>
        <v>191</v>
      </c>
      <c r="I62" s="21"/>
      <c r="J62" s="21"/>
      <c r="K62" s="21"/>
      <c r="P62" s="26" t="s">
        <v>332</v>
      </c>
    </row>
    <row r="63" spans="2:16" s="18" customFormat="1" x14ac:dyDescent="0.4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190</v>
      </c>
      <c r="I63" s="21"/>
      <c r="J63" s="21"/>
      <c r="K63" s="21"/>
      <c r="P63" s="26" t="s">
        <v>413</v>
      </c>
    </row>
    <row r="64" spans="2:16" s="18" customFormat="1" x14ac:dyDescent="0.45">
      <c r="B64" s="19" t="s">
        <v>111</v>
      </c>
      <c r="C64" s="19">
        <v>30</v>
      </c>
      <c r="D64" s="19">
        <f>VLOOKUP($D$33+2,Data!$A$5:$HG$243,C64+2)</f>
        <v>0</v>
      </c>
      <c r="E64" s="20">
        <f t="shared" si="11"/>
        <v>0</v>
      </c>
      <c r="F64" s="19" t="s">
        <v>111</v>
      </c>
      <c r="G64" s="21">
        <f t="shared" si="12"/>
        <v>3.0000000000000003E-4</v>
      </c>
      <c r="H64" s="21">
        <f t="shared" si="13"/>
        <v>189</v>
      </c>
      <c r="I64" s="21"/>
      <c r="J64" s="21"/>
      <c r="K64" s="21"/>
      <c r="P64" s="26" t="s">
        <v>258</v>
      </c>
    </row>
    <row r="65" spans="2:16" s="18" customFormat="1" x14ac:dyDescent="0.4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188</v>
      </c>
      <c r="I65" s="21"/>
      <c r="J65" s="21"/>
      <c r="K65" s="21"/>
      <c r="P65" s="26" t="s">
        <v>387</v>
      </c>
    </row>
    <row r="66" spans="2:16" s="18" customFormat="1" x14ac:dyDescent="0.4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187</v>
      </c>
      <c r="I66" s="21"/>
      <c r="J66" s="21"/>
      <c r="K66" s="21"/>
      <c r="P66" s="26" t="s">
        <v>225</v>
      </c>
    </row>
    <row r="67" spans="2:16" s="18" customFormat="1" x14ac:dyDescent="0.4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186</v>
      </c>
      <c r="I67" s="21"/>
      <c r="J67" s="21"/>
      <c r="K67" s="21"/>
      <c r="P67" s="26" t="s">
        <v>175</v>
      </c>
    </row>
    <row r="68" spans="2:16" s="18" customFormat="1" x14ac:dyDescent="0.4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185</v>
      </c>
      <c r="I68" s="21"/>
      <c r="J68" s="21"/>
      <c r="K68" s="21"/>
      <c r="P68" s="26" t="s">
        <v>420</v>
      </c>
    </row>
    <row r="69" spans="2:16" s="18" customFormat="1" x14ac:dyDescent="0.4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184</v>
      </c>
      <c r="I69" s="21"/>
      <c r="J69" s="21"/>
      <c r="K69" s="21"/>
      <c r="P69" s="26" t="s">
        <v>291</v>
      </c>
    </row>
    <row r="70" spans="2:16" s="18" customFormat="1" x14ac:dyDescent="0.4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183</v>
      </c>
      <c r="I70" s="21"/>
      <c r="J70" s="21"/>
      <c r="K70" s="21"/>
      <c r="P70" s="26" t="s">
        <v>220</v>
      </c>
    </row>
    <row r="71" spans="2:16" s="18" customFormat="1" x14ac:dyDescent="0.4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182</v>
      </c>
      <c r="I71" s="21"/>
      <c r="J71" s="21"/>
      <c r="K71" s="21"/>
      <c r="P71" s="26" t="s">
        <v>281</v>
      </c>
    </row>
    <row r="72" spans="2:16" s="18" customFormat="1" x14ac:dyDescent="0.4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181</v>
      </c>
      <c r="I72" s="21"/>
      <c r="J72" s="21"/>
      <c r="K72" s="21"/>
      <c r="P72" s="26" t="s">
        <v>255</v>
      </c>
    </row>
    <row r="73" spans="2:16" s="18" customFormat="1" x14ac:dyDescent="0.4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180</v>
      </c>
      <c r="I73" s="21"/>
      <c r="J73" s="21"/>
      <c r="K73" s="21"/>
      <c r="P73" s="26" t="s">
        <v>276</v>
      </c>
    </row>
    <row r="74" spans="2:16" s="18" customFormat="1" x14ac:dyDescent="0.4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179</v>
      </c>
      <c r="I74" s="21"/>
      <c r="J74" s="21"/>
      <c r="K74" s="21"/>
      <c r="P74" s="26" t="s">
        <v>410</v>
      </c>
    </row>
    <row r="75" spans="2:16" s="18" customFormat="1" x14ac:dyDescent="0.4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178</v>
      </c>
      <c r="I75" s="21"/>
      <c r="J75" s="21"/>
      <c r="K75" s="21"/>
      <c r="P75" s="26" t="s">
        <v>405</v>
      </c>
    </row>
    <row r="76" spans="2:16" s="18" customFormat="1" x14ac:dyDescent="0.4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177</v>
      </c>
      <c r="I76" s="21"/>
      <c r="J76" s="21"/>
      <c r="K76" s="21"/>
      <c r="P76" s="26" t="s">
        <v>259</v>
      </c>
    </row>
    <row r="77" spans="2:16" s="18" customFormat="1" x14ac:dyDescent="0.4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176</v>
      </c>
      <c r="I77" s="21"/>
      <c r="J77" s="21"/>
      <c r="K77" s="21"/>
      <c r="P77" s="26" t="s">
        <v>388</v>
      </c>
    </row>
    <row r="78" spans="2:16" s="18" customFormat="1" x14ac:dyDescent="0.4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175</v>
      </c>
      <c r="I78" s="21"/>
      <c r="J78" s="21"/>
      <c r="K78" s="21"/>
      <c r="P78" s="26" t="s">
        <v>414</v>
      </c>
    </row>
    <row r="79" spans="2:16" s="18" customFormat="1" x14ac:dyDescent="0.4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174</v>
      </c>
      <c r="I79" s="21"/>
      <c r="J79" s="21"/>
      <c r="K79" s="21"/>
      <c r="P79" s="26" t="s">
        <v>333</v>
      </c>
    </row>
    <row r="80" spans="2:16" s="18" customFormat="1" x14ac:dyDescent="0.4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173</v>
      </c>
      <c r="I80" s="21"/>
      <c r="J80" s="21"/>
      <c r="K80" s="21"/>
      <c r="P80" s="26" t="s">
        <v>260</v>
      </c>
    </row>
    <row r="81" spans="2:16" s="18" customFormat="1" x14ac:dyDescent="0.4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172</v>
      </c>
      <c r="I81" s="21"/>
      <c r="J81" s="21"/>
      <c r="K81" s="21"/>
      <c r="P81" s="26" t="s">
        <v>283</v>
      </c>
    </row>
    <row r="82" spans="2:16" s="18" customFormat="1" x14ac:dyDescent="0.4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171</v>
      </c>
      <c r="I82" s="21"/>
      <c r="J82" s="21"/>
      <c r="K82" s="21"/>
      <c r="P82" s="26" t="s">
        <v>282</v>
      </c>
    </row>
    <row r="83" spans="2:16" s="18" customFormat="1" x14ac:dyDescent="0.4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170</v>
      </c>
      <c r="I83" s="21"/>
      <c r="J83" s="21"/>
      <c r="K83" s="21"/>
      <c r="P83" s="26" t="s">
        <v>134</v>
      </c>
    </row>
    <row r="84" spans="2:16" s="18" customFormat="1" x14ac:dyDescent="0.4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169</v>
      </c>
      <c r="I84" s="21"/>
      <c r="J84" s="21"/>
      <c r="K84" s="21"/>
      <c r="P84" s="26" t="s">
        <v>269</v>
      </c>
    </row>
    <row r="85" spans="2:16" s="18" customFormat="1" x14ac:dyDescent="0.4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168</v>
      </c>
      <c r="I85" s="21"/>
      <c r="J85" s="21"/>
      <c r="K85" s="21"/>
      <c r="P85" s="26" t="s">
        <v>176</v>
      </c>
    </row>
    <row r="86" spans="2:16" s="18" customFormat="1" x14ac:dyDescent="0.4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167</v>
      </c>
      <c r="I86" s="21"/>
      <c r="J86" s="21"/>
      <c r="K86" s="21"/>
      <c r="P86" s="26" t="s">
        <v>177</v>
      </c>
    </row>
    <row r="87" spans="2:16" s="18" customFormat="1" x14ac:dyDescent="0.45">
      <c r="B87" s="19" t="s">
        <v>5</v>
      </c>
      <c r="C87" s="19">
        <v>53</v>
      </c>
      <c r="D87" s="19">
        <f>VLOOKUP($D$33+2,Data!$A$5:$HG$243,C87+2)</f>
        <v>19</v>
      </c>
      <c r="E87" s="20">
        <f t="shared" si="11"/>
        <v>4.2600896860986541</v>
      </c>
      <c r="F87" s="19" t="s">
        <v>5</v>
      </c>
      <c r="G87" s="21">
        <f t="shared" si="12"/>
        <v>19.000530000000001</v>
      </c>
      <c r="H87" s="21">
        <f t="shared" si="13"/>
        <v>4</v>
      </c>
      <c r="I87" s="21"/>
      <c r="J87" s="21"/>
      <c r="K87" s="21"/>
      <c r="P87" s="26" t="s">
        <v>187</v>
      </c>
    </row>
    <row r="88" spans="2:16" s="18" customFormat="1" x14ac:dyDescent="0.4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166</v>
      </c>
      <c r="I88" s="21"/>
      <c r="J88" s="21"/>
      <c r="K88" s="21"/>
      <c r="P88" s="26" t="s">
        <v>160</v>
      </c>
    </row>
    <row r="89" spans="2:16" s="18" customFormat="1" x14ac:dyDescent="0.4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165</v>
      </c>
      <c r="I89" s="21"/>
      <c r="J89" s="21"/>
      <c r="K89" s="21"/>
      <c r="P89" s="26" t="s">
        <v>279</v>
      </c>
    </row>
    <row r="90" spans="2:16" s="18" customFormat="1" x14ac:dyDescent="0.4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164</v>
      </c>
      <c r="I90" s="21"/>
      <c r="J90" s="21"/>
      <c r="K90" s="21"/>
      <c r="P90" s="26" t="s">
        <v>185</v>
      </c>
    </row>
    <row r="91" spans="2:16" s="18" customFormat="1" x14ac:dyDescent="0.4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163</v>
      </c>
      <c r="I91" s="21"/>
      <c r="J91" s="21"/>
      <c r="K91" s="21"/>
      <c r="P91" s="26" t="s">
        <v>261</v>
      </c>
    </row>
    <row r="92" spans="2:16" s="18" customFormat="1" x14ac:dyDescent="0.4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162</v>
      </c>
      <c r="I92" s="21"/>
      <c r="J92" s="21"/>
      <c r="K92" s="21"/>
      <c r="P92" s="26" t="s">
        <v>198</v>
      </c>
    </row>
    <row r="93" spans="2:16" s="18" customFormat="1" x14ac:dyDescent="0.4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161</v>
      </c>
      <c r="I93" s="21"/>
      <c r="J93" s="21"/>
      <c r="K93" s="21"/>
      <c r="P93" s="26" t="s">
        <v>270</v>
      </c>
    </row>
    <row r="94" spans="2:16" s="18" customFormat="1" x14ac:dyDescent="0.4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160</v>
      </c>
      <c r="I94" s="21"/>
      <c r="J94" s="21"/>
      <c r="K94" s="21"/>
      <c r="P94" s="26" t="s">
        <v>143</v>
      </c>
    </row>
    <row r="95" spans="2:16" s="18" customFormat="1" x14ac:dyDescent="0.4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159</v>
      </c>
      <c r="I95" s="21"/>
      <c r="J95" s="21"/>
      <c r="K95" s="21"/>
      <c r="P95" s="26" t="s">
        <v>292</v>
      </c>
    </row>
    <row r="96" spans="2:16" s="18" customFormat="1" x14ac:dyDescent="0.4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158</v>
      </c>
      <c r="I96" s="21"/>
      <c r="J96" s="21"/>
      <c r="K96" s="21"/>
      <c r="P96" s="26" t="s">
        <v>188</v>
      </c>
    </row>
    <row r="97" spans="2:16" s="18" customFormat="1" x14ac:dyDescent="0.4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157</v>
      </c>
      <c r="I97" s="21"/>
      <c r="J97" s="21"/>
      <c r="K97" s="21"/>
      <c r="P97" s="26" t="s">
        <v>293</v>
      </c>
    </row>
    <row r="98" spans="2:16" s="18" customFormat="1" x14ac:dyDescent="0.4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156</v>
      </c>
      <c r="I98" s="21"/>
      <c r="J98" s="21"/>
      <c r="K98" s="21"/>
      <c r="P98" s="26" t="s">
        <v>262</v>
      </c>
    </row>
    <row r="99" spans="2:16" s="18" customFormat="1" x14ac:dyDescent="0.4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155</v>
      </c>
      <c r="I99" s="21"/>
      <c r="J99" s="21"/>
      <c r="K99" s="21"/>
      <c r="P99" s="26" t="s">
        <v>394</v>
      </c>
    </row>
    <row r="100" spans="2:16" s="18" customFormat="1" x14ac:dyDescent="0.4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154</v>
      </c>
      <c r="I100" s="21"/>
      <c r="J100" s="21"/>
      <c r="K100" s="21"/>
      <c r="P100" s="26" t="s">
        <v>135</v>
      </c>
    </row>
    <row r="101" spans="2:16" s="18" customFormat="1" x14ac:dyDescent="0.4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153</v>
      </c>
      <c r="I101" s="21"/>
      <c r="J101" s="21"/>
      <c r="K101" s="21"/>
      <c r="P101" s="26" t="s">
        <v>161</v>
      </c>
    </row>
    <row r="102" spans="2:16" s="18" customFormat="1" x14ac:dyDescent="0.4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152</v>
      </c>
      <c r="I102" s="21"/>
      <c r="J102" s="21"/>
      <c r="K102" s="21"/>
      <c r="P102" s="26" t="s">
        <v>153</v>
      </c>
    </row>
    <row r="103" spans="2:16" s="18" customFormat="1" x14ac:dyDescent="0.4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151</v>
      </c>
      <c r="I103" s="21"/>
      <c r="J103" s="21"/>
      <c r="K103" s="21"/>
      <c r="P103" s="26" t="s">
        <v>408</v>
      </c>
    </row>
    <row r="104" spans="2:16" s="18" customFormat="1" x14ac:dyDescent="0.4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150</v>
      </c>
      <c r="I104" s="21"/>
      <c r="J104" s="21"/>
      <c r="K104" s="21"/>
      <c r="P104" s="26" t="s">
        <v>136</v>
      </c>
    </row>
    <row r="105" spans="2:16" s="18" customFormat="1" x14ac:dyDescent="0.45">
      <c r="B105" s="19" t="s">
        <v>430</v>
      </c>
      <c r="C105" s="19">
        <v>71</v>
      </c>
      <c r="D105" s="19">
        <f>VLOOKUP($D$33+2,Data!$A$5:$HG$243,C105+2)</f>
        <v>28</v>
      </c>
      <c r="E105" s="20">
        <f t="shared" si="14"/>
        <v>6.2780269058295968</v>
      </c>
      <c r="F105" s="19" t="s">
        <v>430</v>
      </c>
      <c r="G105" s="21">
        <f t="shared" si="15"/>
        <v>28.000710000000002</v>
      </c>
      <c r="H105" s="21">
        <f t="shared" si="16"/>
        <v>3</v>
      </c>
      <c r="I105" s="21"/>
      <c r="J105" s="21"/>
      <c r="K105" s="21"/>
      <c r="P105" s="26" t="s">
        <v>206</v>
      </c>
    </row>
    <row r="106" spans="2:16" s="18" customFormat="1" x14ac:dyDescent="0.4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149</v>
      </c>
      <c r="I106" s="21"/>
      <c r="J106" s="21"/>
      <c r="K106" s="21"/>
      <c r="P106" s="26" t="s">
        <v>247</v>
      </c>
    </row>
    <row r="107" spans="2:16" s="18" customFormat="1" x14ac:dyDescent="0.4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148</v>
      </c>
      <c r="I107" s="21"/>
      <c r="J107" s="21"/>
      <c r="K107" s="21"/>
      <c r="P107" s="26" t="s">
        <v>154</v>
      </c>
    </row>
    <row r="108" spans="2:16" s="18" customFormat="1" x14ac:dyDescent="0.4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147</v>
      </c>
      <c r="I108" s="21"/>
      <c r="J108" s="21"/>
      <c r="K108" s="21"/>
      <c r="P108" s="26" t="s">
        <v>284</v>
      </c>
    </row>
    <row r="109" spans="2:16" s="18" customFormat="1" x14ac:dyDescent="0.4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146</v>
      </c>
      <c r="I109" s="21"/>
      <c r="J109" s="21"/>
      <c r="K109" s="21"/>
      <c r="P109" s="26" t="s">
        <v>168</v>
      </c>
    </row>
    <row r="110" spans="2:16" s="18" customFormat="1" x14ac:dyDescent="0.4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145</v>
      </c>
      <c r="I110" s="21"/>
      <c r="J110" s="21"/>
      <c r="K110" s="21"/>
      <c r="P110" s="26" t="s">
        <v>178</v>
      </c>
    </row>
    <row r="111" spans="2:16" s="18" customFormat="1" x14ac:dyDescent="0.4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144</v>
      </c>
      <c r="I111" s="21"/>
      <c r="J111" s="21"/>
      <c r="K111" s="21"/>
      <c r="P111" s="26" t="s">
        <v>162</v>
      </c>
    </row>
    <row r="112" spans="2:16" s="18" customFormat="1" x14ac:dyDescent="0.4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143</v>
      </c>
      <c r="I112" s="21"/>
      <c r="J112" s="21"/>
      <c r="K112" s="21"/>
      <c r="P112" s="26" t="s">
        <v>130</v>
      </c>
    </row>
    <row r="113" spans="2:16" s="18" customFormat="1" x14ac:dyDescent="0.4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142</v>
      </c>
      <c r="I113" s="21"/>
      <c r="J113" s="21"/>
      <c r="K113" s="21"/>
      <c r="P113" s="26" t="s">
        <v>271</v>
      </c>
    </row>
    <row r="114" spans="2:16" s="18" customFormat="1" x14ac:dyDescent="0.4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141</v>
      </c>
      <c r="I114" s="21"/>
      <c r="J114" s="21"/>
      <c r="K114" s="21"/>
      <c r="P114" s="26" t="s">
        <v>148</v>
      </c>
    </row>
    <row r="115" spans="2:16" s="18" customFormat="1" x14ac:dyDescent="0.4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140</v>
      </c>
      <c r="I115" s="21"/>
      <c r="J115" s="21"/>
      <c r="K115" s="21"/>
      <c r="P115" s="26" t="s">
        <v>285</v>
      </c>
    </row>
    <row r="116" spans="2:16" s="18" customFormat="1" x14ac:dyDescent="0.4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139</v>
      </c>
      <c r="I116" s="21"/>
      <c r="J116" s="21"/>
      <c r="K116" s="21"/>
      <c r="P116" s="26" t="s">
        <v>263</v>
      </c>
    </row>
    <row r="117" spans="2:16" s="18" customFormat="1" x14ac:dyDescent="0.4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138</v>
      </c>
      <c r="I117" s="21"/>
      <c r="J117" s="21"/>
      <c r="K117" s="21"/>
      <c r="P117" s="26" t="s">
        <v>397</v>
      </c>
    </row>
    <row r="118" spans="2:16" s="18" customFormat="1" x14ac:dyDescent="0.4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137</v>
      </c>
      <c r="I118" s="21"/>
      <c r="J118" s="21"/>
      <c r="K118" s="21"/>
      <c r="P118" s="26" t="s">
        <v>272</v>
      </c>
    </row>
    <row r="119" spans="2:16" s="18" customFormat="1" x14ac:dyDescent="0.4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136</v>
      </c>
      <c r="I119" s="21"/>
      <c r="J119" s="21"/>
      <c r="K119" s="21"/>
      <c r="P119" s="26" t="s">
        <v>415</v>
      </c>
    </row>
    <row r="120" spans="2:16" s="18" customFormat="1" x14ac:dyDescent="0.4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135</v>
      </c>
      <c r="I120" s="21"/>
      <c r="J120" s="21"/>
      <c r="K120" s="21"/>
      <c r="P120" s="26" t="s">
        <v>189</v>
      </c>
    </row>
    <row r="121" spans="2:16" s="18" customFormat="1" x14ac:dyDescent="0.4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134</v>
      </c>
      <c r="I121" s="21"/>
      <c r="J121" s="21"/>
      <c r="K121" s="21"/>
      <c r="P121" s="26" t="s">
        <v>163</v>
      </c>
    </row>
    <row r="122" spans="2:16" s="18" customFormat="1" x14ac:dyDescent="0.4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133</v>
      </c>
      <c r="I122" s="21"/>
      <c r="J122" s="21"/>
      <c r="K122" s="21"/>
      <c r="P122" s="26" t="s">
        <v>239</v>
      </c>
    </row>
    <row r="123" spans="2:16" s="18" customFormat="1" x14ac:dyDescent="0.4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132</v>
      </c>
      <c r="I123" s="21"/>
      <c r="J123" s="21"/>
      <c r="K123" s="21"/>
      <c r="P123" s="26" t="s">
        <v>226</v>
      </c>
    </row>
    <row r="124" spans="2:16" s="18" customFormat="1" x14ac:dyDescent="0.4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131</v>
      </c>
      <c r="I124" s="21"/>
      <c r="J124" s="21"/>
      <c r="K124" s="21"/>
      <c r="P124" s="26" t="s">
        <v>207</v>
      </c>
    </row>
    <row r="125" spans="2:16" s="18" customFormat="1" x14ac:dyDescent="0.4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130</v>
      </c>
      <c r="I125" s="21"/>
      <c r="J125" s="21"/>
      <c r="K125" s="21"/>
      <c r="P125" s="26" t="s">
        <v>208</v>
      </c>
    </row>
    <row r="126" spans="2:16" s="18" customFormat="1" x14ac:dyDescent="0.4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129</v>
      </c>
      <c r="I126" s="21"/>
      <c r="J126" s="21"/>
      <c r="K126" s="21"/>
      <c r="P126" s="26" t="s">
        <v>150</v>
      </c>
    </row>
    <row r="127" spans="2:16" s="18" customFormat="1" x14ac:dyDescent="0.4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128</v>
      </c>
      <c r="I127" s="21"/>
      <c r="J127" s="21"/>
      <c r="K127" s="21"/>
      <c r="P127" s="26" t="s">
        <v>144</v>
      </c>
    </row>
    <row r="128" spans="2:16" s="18" customFormat="1" x14ac:dyDescent="0.4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127</v>
      </c>
      <c r="I128" s="21"/>
      <c r="J128" s="21"/>
      <c r="K128" s="21"/>
      <c r="P128" s="26" t="s">
        <v>209</v>
      </c>
    </row>
    <row r="129" spans="2:16" s="18" customFormat="1" x14ac:dyDescent="0.4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126</v>
      </c>
      <c r="I129" s="21"/>
      <c r="J129" s="21"/>
      <c r="K129" s="21"/>
      <c r="P129" s="26" t="s">
        <v>169</v>
      </c>
    </row>
    <row r="130" spans="2:16" s="18" customFormat="1" x14ac:dyDescent="0.4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125</v>
      </c>
      <c r="I130" s="21"/>
      <c r="J130" s="21"/>
      <c r="K130" s="21"/>
      <c r="P130" s="26" t="s">
        <v>234</v>
      </c>
    </row>
    <row r="131" spans="2:16" s="18" customFormat="1" x14ac:dyDescent="0.45">
      <c r="B131" s="19" t="s">
        <v>88</v>
      </c>
      <c r="C131" s="19">
        <v>97</v>
      </c>
      <c r="D131" s="19">
        <f>VLOOKUP($D$33+2,Data!$A$5:$HG$243,C131+2)</f>
        <v>0</v>
      </c>
      <c r="E131" s="20">
        <f t="shared" si="14"/>
        <v>0</v>
      </c>
      <c r="F131" s="19" t="s">
        <v>88</v>
      </c>
      <c r="G131" s="21">
        <f t="shared" si="15"/>
        <v>9.7000000000000005E-4</v>
      </c>
      <c r="H131" s="21">
        <f t="shared" si="16"/>
        <v>124</v>
      </c>
      <c r="I131" s="21"/>
      <c r="J131" s="21"/>
      <c r="K131" s="21"/>
      <c r="P131" s="26" t="s">
        <v>403</v>
      </c>
    </row>
    <row r="132" spans="2:16" s="18" customFormat="1" x14ac:dyDescent="0.4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123</v>
      </c>
      <c r="I132" s="21"/>
      <c r="J132" s="21"/>
      <c r="K132" s="21"/>
      <c r="P132" s="26" t="s">
        <v>149</v>
      </c>
    </row>
    <row r="133" spans="2:16" s="18" customFormat="1" x14ac:dyDescent="0.45">
      <c r="B133" s="19" t="s">
        <v>91</v>
      </c>
      <c r="C133" s="19">
        <v>99</v>
      </c>
      <c r="D133" s="19">
        <f>VLOOKUP($D$33+2,Data!$A$5:$HG$243,C133+2)</f>
        <v>0</v>
      </c>
      <c r="E133" s="20">
        <f t="shared" si="14"/>
        <v>0</v>
      </c>
      <c r="F133" s="19" t="s">
        <v>91</v>
      </c>
      <c r="G133" s="21">
        <f t="shared" si="15"/>
        <v>9.8999999999999999E-4</v>
      </c>
      <c r="H133" s="21">
        <f t="shared" si="16"/>
        <v>122</v>
      </c>
      <c r="I133" s="21"/>
      <c r="J133" s="21"/>
      <c r="K133" s="21"/>
      <c r="P133" s="26" t="s">
        <v>210</v>
      </c>
    </row>
    <row r="134" spans="2:16" s="18" customFormat="1" x14ac:dyDescent="0.4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121</v>
      </c>
      <c r="I134" s="21"/>
      <c r="J134" s="21"/>
      <c r="K134" s="21"/>
      <c r="P134" s="26" t="s">
        <v>248</v>
      </c>
    </row>
    <row r="135" spans="2:16" s="18" customFormat="1" x14ac:dyDescent="0.4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120</v>
      </c>
      <c r="I135" s="21"/>
      <c r="J135" s="21"/>
      <c r="K135" s="21"/>
      <c r="P135" s="26" t="s">
        <v>294</v>
      </c>
    </row>
    <row r="136" spans="2:16" s="18" customFormat="1" x14ac:dyDescent="0.4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119</v>
      </c>
      <c r="I136" s="21"/>
      <c r="J136" s="21"/>
      <c r="K136" s="21"/>
      <c r="P136" s="26" t="s">
        <v>131</v>
      </c>
    </row>
    <row r="137" spans="2:16" s="18" customFormat="1" x14ac:dyDescent="0.4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118</v>
      </c>
      <c r="I137" s="21"/>
      <c r="J137" s="21"/>
      <c r="K137" s="21"/>
      <c r="P137" s="26" t="s">
        <v>404</v>
      </c>
    </row>
    <row r="138" spans="2:16" s="18" customFormat="1" x14ac:dyDescent="0.4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117</v>
      </c>
      <c r="I138" s="21"/>
      <c r="J138" s="21"/>
      <c r="K138" s="21"/>
      <c r="P138" s="26" t="s">
        <v>184</v>
      </c>
    </row>
    <row r="139" spans="2:16" s="18" customFormat="1" x14ac:dyDescent="0.4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116</v>
      </c>
      <c r="I139" s="21"/>
      <c r="J139" s="21"/>
      <c r="K139" s="21"/>
      <c r="P139" s="26" t="s">
        <v>211</v>
      </c>
    </row>
    <row r="140" spans="2:16" s="18" customFormat="1" x14ac:dyDescent="0.4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115</v>
      </c>
      <c r="I140" s="21"/>
      <c r="J140" s="21"/>
      <c r="K140" s="21"/>
      <c r="P140" s="26" t="s">
        <v>249</v>
      </c>
    </row>
    <row r="141" spans="2:16" s="18" customFormat="1" x14ac:dyDescent="0.45">
      <c r="B141" s="19" t="s">
        <v>94</v>
      </c>
      <c r="C141" s="19">
        <v>107</v>
      </c>
      <c r="D141" s="19">
        <f>VLOOKUP($D$33+2,Data!$A$5:$HG$243,C141+2)</f>
        <v>0</v>
      </c>
      <c r="E141" s="20">
        <f t="shared" si="14"/>
        <v>0</v>
      </c>
      <c r="F141" s="19" t="s">
        <v>94</v>
      </c>
      <c r="G141" s="21">
        <f t="shared" si="15"/>
        <v>1.07E-3</v>
      </c>
      <c r="H141" s="21">
        <f t="shared" si="16"/>
        <v>114</v>
      </c>
      <c r="I141" s="21"/>
      <c r="J141" s="21"/>
      <c r="K141" s="21"/>
      <c r="P141" s="26" t="s">
        <v>221</v>
      </c>
    </row>
    <row r="142" spans="2:16" s="18" customFormat="1" x14ac:dyDescent="0.4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4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4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4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4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4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4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4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4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4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45">
      <c r="B152" s="19" t="s">
        <v>113</v>
      </c>
      <c r="C152" s="19">
        <v>118</v>
      </c>
      <c r="D152" s="19">
        <f>VLOOKUP($D$33+2,Data!$A$5:$HG$243,C152+2)</f>
        <v>0</v>
      </c>
      <c r="E152" s="20">
        <f t="shared" si="14"/>
        <v>0</v>
      </c>
      <c r="F152" s="19" t="s">
        <v>113</v>
      </c>
      <c r="G152" s="21">
        <f t="shared" si="15"/>
        <v>1.1800000000000001E-3</v>
      </c>
      <c r="H152" s="21">
        <f t="shared" si="16"/>
        <v>103</v>
      </c>
      <c r="I152" s="21"/>
      <c r="J152" s="21"/>
      <c r="K152" s="21"/>
      <c r="P152" s="26" t="s">
        <v>401</v>
      </c>
    </row>
    <row r="153" spans="2:16" s="18" customFormat="1" x14ac:dyDescent="0.4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102</v>
      </c>
      <c r="I153" s="21"/>
      <c r="J153" s="21"/>
      <c r="K153" s="21"/>
      <c r="P153" s="26" t="s">
        <v>296</v>
      </c>
    </row>
    <row r="154" spans="2:16" s="18" customFormat="1" x14ac:dyDescent="0.4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101</v>
      </c>
      <c r="I154" s="21"/>
      <c r="J154" s="21"/>
      <c r="K154" s="21"/>
      <c r="P154" s="26" t="s">
        <v>227</v>
      </c>
    </row>
    <row r="155" spans="2:16" s="18" customFormat="1" x14ac:dyDescent="0.4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100</v>
      </c>
      <c r="I155" s="21"/>
      <c r="J155" s="21"/>
      <c r="K155" s="21"/>
      <c r="P155" s="26" t="s">
        <v>240</v>
      </c>
    </row>
    <row r="156" spans="2:16" s="18" customFormat="1" x14ac:dyDescent="0.4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99</v>
      </c>
      <c r="I156" s="21"/>
      <c r="J156" s="21"/>
      <c r="K156" s="21"/>
      <c r="P156" s="26" t="s">
        <v>170</v>
      </c>
    </row>
    <row r="157" spans="2:16" s="18" customFormat="1" x14ac:dyDescent="0.4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98</v>
      </c>
      <c r="I157" s="21"/>
      <c r="J157" s="21"/>
      <c r="K157" s="21"/>
      <c r="P157" s="26" t="s">
        <v>224</v>
      </c>
    </row>
    <row r="158" spans="2:16" s="18" customFormat="1" x14ac:dyDescent="0.4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97</v>
      </c>
      <c r="I158" s="21"/>
      <c r="J158" s="21"/>
      <c r="K158" s="21"/>
      <c r="P158" s="26" t="s">
        <v>132</v>
      </c>
    </row>
    <row r="159" spans="2:16" s="18" customFormat="1" x14ac:dyDescent="0.4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96</v>
      </c>
      <c r="I159" s="21"/>
      <c r="J159" s="21"/>
      <c r="K159" s="21"/>
      <c r="P159" s="26" t="s">
        <v>297</v>
      </c>
    </row>
    <row r="160" spans="2:16" s="18" customFormat="1" x14ac:dyDescent="0.45">
      <c r="B160" s="19" t="s">
        <v>115</v>
      </c>
      <c r="C160" s="19">
        <v>126</v>
      </c>
      <c r="D160" s="19">
        <f>VLOOKUP($D$33+2,Data!$A$5:$HG$243,C160+2)</f>
        <v>0</v>
      </c>
      <c r="E160" s="20">
        <f t="shared" si="14"/>
        <v>0</v>
      </c>
      <c r="F160" s="19" t="s">
        <v>115</v>
      </c>
      <c r="G160" s="21">
        <f t="shared" si="15"/>
        <v>1.2600000000000001E-3</v>
      </c>
      <c r="H160" s="21">
        <f t="shared" si="16"/>
        <v>95</v>
      </c>
      <c r="I160" s="21"/>
      <c r="J160" s="21"/>
      <c r="K160" s="21"/>
      <c r="P160" s="26" t="s">
        <v>334</v>
      </c>
    </row>
    <row r="161" spans="2:16" s="18" customFormat="1" x14ac:dyDescent="0.4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94</v>
      </c>
      <c r="I161" s="21"/>
      <c r="J161" s="21"/>
      <c r="K161" s="21"/>
      <c r="P161" s="26" t="s">
        <v>273</v>
      </c>
    </row>
    <row r="162" spans="2:16" s="18" customFormat="1" x14ac:dyDescent="0.4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93</v>
      </c>
      <c r="I162" s="21"/>
      <c r="J162" s="21"/>
      <c r="K162" s="21"/>
      <c r="P162" s="26" t="s">
        <v>335</v>
      </c>
    </row>
    <row r="163" spans="2:16" s="18" customFormat="1" x14ac:dyDescent="0.4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92</v>
      </c>
      <c r="I163" s="21"/>
      <c r="J163" s="21"/>
      <c r="K163" s="21"/>
      <c r="P163" s="26" t="s">
        <v>129</v>
      </c>
    </row>
    <row r="164" spans="2:16" s="18" customFormat="1" x14ac:dyDescent="0.4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91</v>
      </c>
      <c r="I164" s="21"/>
      <c r="J164" s="21"/>
      <c r="K164" s="21"/>
      <c r="P164" s="26" t="s">
        <v>204</v>
      </c>
    </row>
    <row r="165" spans="2:16" s="18" customFormat="1" x14ac:dyDescent="0.4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90</v>
      </c>
      <c r="I165" s="21"/>
      <c r="J165" s="21"/>
      <c r="K165" s="21"/>
      <c r="P165" s="26" t="s">
        <v>179</v>
      </c>
    </row>
    <row r="166" spans="2:16" s="18" customFormat="1" x14ac:dyDescent="0.4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89</v>
      </c>
      <c r="I166" s="21"/>
      <c r="J166" s="21"/>
      <c r="K166" s="21"/>
      <c r="P166" s="26" t="s">
        <v>157</v>
      </c>
    </row>
    <row r="167" spans="2:16" s="18" customFormat="1" x14ac:dyDescent="0.4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88</v>
      </c>
      <c r="I167" s="21"/>
      <c r="J167" s="21"/>
      <c r="K167" s="21"/>
      <c r="P167" s="26" t="s">
        <v>232</v>
      </c>
    </row>
    <row r="168" spans="2:16" s="18" customFormat="1" x14ac:dyDescent="0.4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87</v>
      </c>
      <c r="I168" s="21"/>
      <c r="J168" s="21"/>
      <c r="K168" s="21"/>
      <c r="P168" s="26" t="s">
        <v>182</v>
      </c>
    </row>
    <row r="169" spans="2:16" s="18" customFormat="1" x14ac:dyDescent="0.45">
      <c r="B169" s="19" t="s">
        <v>444</v>
      </c>
      <c r="C169" s="19">
        <v>135</v>
      </c>
      <c r="D169" s="19">
        <f>VLOOKUP($D$33+2,Data!$A$5:$HG$243,C169+2)</f>
        <v>9</v>
      </c>
      <c r="E169" s="20">
        <f t="shared" si="17"/>
        <v>2.0179372197309418</v>
      </c>
      <c r="F169" s="19" t="s">
        <v>444</v>
      </c>
      <c r="G169" s="21">
        <f t="shared" si="18"/>
        <v>9.0013500000000004</v>
      </c>
      <c r="H169" s="21">
        <f t="shared" si="19"/>
        <v>10</v>
      </c>
      <c r="I169" s="21"/>
      <c r="J169" s="21"/>
      <c r="K169" s="21"/>
      <c r="P169" s="26" t="s">
        <v>200</v>
      </c>
    </row>
    <row r="170" spans="2:16" s="18" customFormat="1" x14ac:dyDescent="0.4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86</v>
      </c>
      <c r="I170" s="21"/>
      <c r="J170" s="21"/>
      <c r="K170" s="21"/>
      <c r="P170" s="26" t="s">
        <v>298</v>
      </c>
    </row>
    <row r="171" spans="2:16" s="18" customFormat="1" x14ac:dyDescent="0.4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85</v>
      </c>
      <c r="I171" s="21"/>
      <c r="J171" s="21"/>
      <c r="K171" s="21"/>
      <c r="P171" s="26" t="s">
        <v>299</v>
      </c>
    </row>
    <row r="172" spans="2:16" s="18" customFormat="1" x14ac:dyDescent="0.45">
      <c r="B172" s="19" t="s">
        <v>446</v>
      </c>
      <c r="C172" s="19">
        <v>138</v>
      </c>
      <c r="D172" s="19">
        <f>VLOOKUP($D$33+2,Data!$A$5:$HG$243,C172+2)</f>
        <v>229</v>
      </c>
      <c r="E172" s="20">
        <f t="shared" si="17"/>
        <v>51.345291479820631</v>
      </c>
      <c r="F172" s="19" t="s">
        <v>446</v>
      </c>
      <c r="G172" s="21">
        <f t="shared" si="18"/>
        <v>229.00138000000001</v>
      </c>
      <c r="H172" s="21">
        <f t="shared" si="19"/>
        <v>1</v>
      </c>
      <c r="I172" s="21"/>
      <c r="J172" s="21"/>
      <c r="K172" s="21"/>
      <c r="P172" s="26" t="s">
        <v>133</v>
      </c>
    </row>
    <row r="173" spans="2:16" s="18" customFormat="1" x14ac:dyDescent="0.4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4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4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4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4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4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4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4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4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4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4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4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4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4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4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4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45">
      <c r="B189" s="19" t="s">
        <v>327</v>
      </c>
      <c r="C189" s="19">
        <v>155</v>
      </c>
      <c r="D189" s="19">
        <f>VLOOKUP($D$33+2,Data!$A$5:$HG$243,C189+2)</f>
        <v>0</v>
      </c>
      <c r="E189" s="20">
        <f t="shared" si="17"/>
        <v>0</v>
      </c>
      <c r="F189" s="19" t="s">
        <v>327</v>
      </c>
      <c r="G189" s="21">
        <f t="shared" si="18"/>
        <v>1.5500000000000002E-3</v>
      </c>
      <c r="H189" s="21">
        <f t="shared" si="19"/>
        <v>68</v>
      </c>
      <c r="I189" s="21"/>
      <c r="J189" s="21"/>
      <c r="K189" s="21"/>
      <c r="P189" s="26" t="s">
        <v>164</v>
      </c>
    </row>
    <row r="190" spans="2:16" s="18" customFormat="1" x14ac:dyDescent="0.4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67</v>
      </c>
      <c r="I190" s="21"/>
      <c r="J190" s="21"/>
      <c r="K190" s="21"/>
      <c r="P190" s="26" t="s">
        <v>121</v>
      </c>
    </row>
    <row r="191" spans="2:16" s="18" customFormat="1" x14ac:dyDescent="0.4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66</v>
      </c>
      <c r="I191" s="21"/>
      <c r="J191" s="21"/>
      <c r="K191" s="21"/>
      <c r="P191" s="26" t="s">
        <v>213</v>
      </c>
    </row>
    <row r="192" spans="2:16" s="18" customFormat="1" x14ac:dyDescent="0.4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65</v>
      </c>
      <c r="I192" s="21"/>
      <c r="J192" s="21"/>
      <c r="K192" s="21"/>
      <c r="P192" s="26" t="s">
        <v>242</v>
      </c>
    </row>
    <row r="193" spans="2:16" s="18" customFormat="1" x14ac:dyDescent="0.4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64</v>
      </c>
      <c r="I193" s="21"/>
      <c r="J193" s="21"/>
      <c r="K193" s="21"/>
      <c r="P193" s="26" t="s">
        <v>337</v>
      </c>
    </row>
    <row r="194" spans="2:16" s="18" customFormat="1" x14ac:dyDescent="0.4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63</v>
      </c>
      <c r="I194" s="21"/>
      <c r="J194" s="21"/>
      <c r="K194" s="21"/>
      <c r="P194" s="26" t="s">
        <v>275</v>
      </c>
    </row>
    <row r="195" spans="2:16" s="18" customFormat="1" x14ac:dyDescent="0.4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62</v>
      </c>
      <c r="I195" s="21"/>
      <c r="J195" s="21"/>
      <c r="K195" s="21"/>
      <c r="P195" s="26" t="s">
        <v>126</v>
      </c>
    </row>
    <row r="196" spans="2:16" s="18" customFormat="1" x14ac:dyDescent="0.4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61</v>
      </c>
      <c r="I196" s="21"/>
      <c r="J196" s="21"/>
      <c r="K196" s="21"/>
      <c r="P196" s="26" t="s">
        <v>264</v>
      </c>
    </row>
    <row r="197" spans="2:16" s="18" customFormat="1" x14ac:dyDescent="0.4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60</v>
      </c>
      <c r="I197" s="21"/>
      <c r="J197" s="21"/>
      <c r="K197" s="21"/>
      <c r="P197" s="26" t="s">
        <v>265</v>
      </c>
    </row>
    <row r="198" spans="2:16" s="18" customFormat="1" x14ac:dyDescent="0.4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59</v>
      </c>
      <c r="I198" s="21"/>
      <c r="J198" s="21"/>
      <c r="K198" s="21"/>
      <c r="P198" s="26" t="s">
        <v>228</v>
      </c>
    </row>
    <row r="199" spans="2:16" s="18" customFormat="1" x14ac:dyDescent="0.4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58</v>
      </c>
      <c r="I199" s="21"/>
      <c r="J199" s="21"/>
      <c r="K199" s="21"/>
      <c r="P199" s="26" t="s">
        <v>381</v>
      </c>
    </row>
    <row r="200" spans="2:16" s="18" customFormat="1" x14ac:dyDescent="0.4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57</v>
      </c>
      <c r="I200" s="21"/>
      <c r="J200" s="21"/>
      <c r="K200" s="21"/>
      <c r="P200" s="26" t="s">
        <v>192</v>
      </c>
    </row>
    <row r="201" spans="2:16" s="18" customFormat="1" x14ac:dyDescent="0.4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56</v>
      </c>
      <c r="I201" s="21"/>
      <c r="J201" s="21"/>
      <c r="K201" s="21"/>
      <c r="P201" s="26" t="s">
        <v>382</v>
      </c>
    </row>
    <row r="202" spans="2:16" s="18" customFormat="1" x14ac:dyDescent="0.4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55</v>
      </c>
      <c r="I202" s="21"/>
      <c r="J202" s="21"/>
      <c r="K202" s="21"/>
      <c r="P202" s="26" t="s">
        <v>338</v>
      </c>
    </row>
    <row r="203" spans="2:16" s="18" customFormat="1" x14ac:dyDescent="0.4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54</v>
      </c>
      <c r="I203" s="21"/>
      <c r="J203" s="21"/>
      <c r="K203" s="21"/>
      <c r="P203" s="26" t="s">
        <v>171</v>
      </c>
    </row>
    <row r="204" spans="2:16" s="18" customFormat="1" x14ac:dyDescent="0.4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53</v>
      </c>
      <c r="I204" s="21"/>
      <c r="J204" s="21"/>
      <c r="K204" s="21"/>
      <c r="P204" s="26" t="s">
        <v>214</v>
      </c>
    </row>
    <row r="205" spans="2:16" s="18" customFormat="1" x14ac:dyDescent="0.45">
      <c r="B205" s="19" t="s">
        <v>452</v>
      </c>
      <c r="C205" s="19">
        <v>171</v>
      </c>
      <c r="D205" s="19">
        <f>VLOOKUP($D$33+2,Data!$A$5:$HG$243,C205+2)</f>
        <v>10</v>
      </c>
      <c r="E205" s="20">
        <f t="shared" si="17"/>
        <v>2.2421524663677128</v>
      </c>
      <c r="F205" s="19" t="s">
        <v>452</v>
      </c>
      <c r="G205" s="21">
        <f t="shared" si="18"/>
        <v>10.001709999999999</v>
      </c>
      <c r="H205" s="21">
        <f t="shared" si="19"/>
        <v>7</v>
      </c>
      <c r="I205" s="21"/>
      <c r="J205" s="21"/>
      <c r="K205" s="21"/>
      <c r="P205" s="26" t="s">
        <v>389</v>
      </c>
    </row>
    <row r="206" spans="2:16" s="18" customFormat="1" x14ac:dyDescent="0.4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4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4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4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4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4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4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4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4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4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4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4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4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4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4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4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4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45">
      <c r="B223" s="19" t="s">
        <v>95</v>
      </c>
      <c r="C223" s="19">
        <v>189</v>
      </c>
      <c r="D223" s="19">
        <f>VLOOKUP($D$33+2,Data!$A$5:$HG$243,C223+2)</f>
        <v>0</v>
      </c>
      <c r="E223" s="20">
        <f t="shared" si="17"/>
        <v>0</v>
      </c>
      <c r="F223" s="19" t="s">
        <v>95</v>
      </c>
      <c r="G223" s="21">
        <f t="shared" si="18"/>
        <v>1.8900000000000002E-3</v>
      </c>
      <c r="H223" s="21">
        <f t="shared" si="19"/>
        <v>35</v>
      </c>
      <c r="I223" s="21"/>
      <c r="J223" s="21"/>
      <c r="K223" s="21"/>
      <c r="P223" s="26" t="s">
        <v>302</v>
      </c>
    </row>
    <row r="224" spans="2:16" s="18" customFormat="1" x14ac:dyDescent="0.4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34</v>
      </c>
      <c r="I224" s="21"/>
      <c r="J224" s="21"/>
      <c r="K224" s="21"/>
      <c r="P224" s="26" t="s">
        <v>303</v>
      </c>
    </row>
    <row r="225" spans="2:16" s="18" customFormat="1" x14ac:dyDescent="0.4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33</v>
      </c>
      <c r="I225" s="21"/>
      <c r="J225" s="21"/>
      <c r="K225" s="21"/>
      <c r="P225" s="26" t="s">
        <v>409</v>
      </c>
    </row>
    <row r="226" spans="2:16" s="18" customFormat="1" x14ac:dyDescent="0.4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32</v>
      </c>
      <c r="I226" s="21"/>
      <c r="J226" s="21"/>
      <c r="K226" s="21"/>
      <c r="P226" s="26" t="s">
        <v>256</v>
      </c>
    </row>
    <row r="227" spans="2:16" s="18" customFormat="1" x14ac:dyDescent="0.45">
      <c r="B227" s="19" t="s">
        <v>456</v>
      </c>
      <c r="C227" s="19">
        <v>193</v>
      </c>
      <c r="D227" s="19">
        <f>VLOOKUP($D$33+2,Data!$A$5:$HG$243,C227+2)</f>
        <v>15</v>
      </c>
      <c r="E227" s="20">
        <f t="shared" si="17"/>
        <v>3.3632286995515694</v>
      </c>
      <c r="F227" s="19" t="s">
        <v>456</v>
      </c>
      <c r="G227" s="21">
        <f t="shared" si="18"/>
        <v>15.00193</v>
      </c>
      <c r="H227" s="21">
        <f t="shared" si="19"/>
        <v>5</v>
      </c>
      <c r="I227" s="21"/>
      <c r="J227" s="21"/>
      <c r="K227" s="21"/>
      <c r="P227" s="26" t="s">
        <v>173</v>
      </c>
    </row>
    <row r="228" spans="2:16" s="18" customFormat="1" x14ac:dyDescent="0.4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4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4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4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4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4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4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4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4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4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4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4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4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45">
      <c r="B241" s="19" t="s">
        <v>92</v>
      </c>
      <c r="C241" s="19">
        <v>207</v>
      </c>
      <c r="D241" s="19">
        <f>VLOOKUP($D$33+2,Data!$A$5:$HG$243,C241+2)</f>
        <v>0</v>
      </c>
      <c r="E241" s="20">
        <f t="shared" si="20"/>
        <v>0</v>
      </c>
      <c r="F241" s="19" t="s">
        <v>92</v>
      </c>
      <c r="G241" s="21">
        <f t="shared" si="21"/>
        <v>2.0700000000000002E-3</v>
      </c>
      <c r="H241" s="21">
        <f t="shared" si="22"/>
        <v>18</v>
      </c>
      <c r="I241" s="21"/>
      <c r="J241" s="21"/>
      <c r="K241" s="21"/>
      <c r="P241" s="26" t="s">
        <v>165</v>
      </c>
    </row>
    <row r="242" spans="2:16" s="18" customFormat="1" x14ac:dyDescent="0.4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17</v>
      </c>
      <c r="I242" s="21"/>
      <c r="J242" s="21"/>
      <c r="K242" s="21"/>
      <c r="P242" s="26" t="s">
        <v>159</v>
      </c>
    </row>
    <row r="243" spans="2:16" s="18" customFormat="1" x14ac:dyDescent="0.4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16</v>
      </c>
      <c r="I243" s="21"/>
      <c r="J243" s="21"/>
      <c r="K243" s="21"/>
      <c r="P243" s="26" t="s">
        <v>216</v>
      </c>
    </row>
    <row r="244" spans="2:16" s="18" customFormat="1" x14ac:dyDescent="0.4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15</v>
      </c>
      <c r="I244" s="21"/>
      <c r="J244" s="21"/>
      <c r="K244" s="21"/>
      <c r="P244" s="26" t="s">
        <v>233</v>
      </c>
    </row>
    <row r="245" spans="2:16" s="18" customFormat="1" x14ac:dyDescent="0.4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14</v>
      </c>
      <c r="I245" s="21"/>
      <c r="J245" s="21"/>
      <c r="K245" s="21"/>
      <c r="P245" s="26" t="s">
        <v>250</v>
      </c>
    </row>
    <row r="246" spans="2:16" s="18" customFormat="1" x14ac:dyDescent="0.4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13</v>
      </c>
      <c r="I246" s="21"/>
      <c r="J246" s="21"/>
      <c r="K246" s="21"/>
      <c r="P246" s="26" t="s">
        <v>304</v>
      </c>
    </row>
    <row r="247" spans="2:16" s="18" customFormat="1" x14ac:dyDescent="0.4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12</v>
      </c>
      <c r="I247" s="21"/>
      <c r="J247" s="21"/>
      <c r="K247" s="21"/>
      <c r="P247" s="26" t="s">
        <v>222</v>
      </c>
    </row>
    <row r="248" spans="2:16" s="18" customFormat="1" x14ac:dyDescent="0.4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4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4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4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4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4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4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4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4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4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4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4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4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4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4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4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4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4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4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4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4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4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4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4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4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4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4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4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4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4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17">
    <cfRule type="expression" dxfId="26" priority="27">
      <formula>C17&lt;1</formula>
    </cfRule>
  </conditionalFormatting>
  <conditionalFormatting sqref="C17">
    <cfRule type="expression" dxfId="25" priority="26">
      <formula>C17&lt;1</formula>
    </cfRule>
  </conditionalFormatting>
  <conditionalFormatting sqref="D17">
    <cfRule type="expression" dxfId="24" priority="25">
      <formula>C17&lt;1</formula>
    </cfRule>
  </conditionalFormatting>
  <conditionalFormatting sqref="B16">
    <cfRule type="expression" dxfId="23" priority="24">
      <formula>C16&lt;1</formula>
    </cfRule>
  </conditionalFormatting>
  <conditionalFormatting sqref="C16">
    <cfRule type="expression" dxfId="22" priority="23">
      <formula>C16&lt;1</formula>
    </cfRule>
  </conditionalFormatting>
  <conditionalFormatting sqref="D16">
    <cfRule type="expression" dxfId="21" priority="22">
      <formula>C16&lt;1</formula>
    </cfRule>
  </conditionalFormatting>
  <conditionalFormatting sqref="B15">
    <cfRule type="expression" dxfId="20" priority="21">
      <formula>C15&lt;1</formula>
    </cfRule>
  </conditionalFormatting>
  <conditionalFormatting sqref="C15">
    <cfRule type="expression" dxfId="19" priority="20">
      <formula>C15&lt;1</formula>
    </cfRule>
  </conditionalFormatting>
  <conditionalFormatting sqref="D15">
    <cfRule type="expression" dxfId="18" priority="19">
      <formula>C15&lt;1</formula>
    </cfRule>
  </conditionalFormatting>
  <conditionalFormatting sqref="B14">
    <cfRule type="expression" dxfId="17" priority="18">
      <formula>C14&lt;1</formula>
    </cfRule>
  </conditionalFormatting>
  <conditionalFormatting sqref="C14">
    <cfRule type="expression" dxfId="16" priority="17">
      <formula>C14&lt;1</formula>
    </cfRule>
  </conditionalFormatting>
  <conditionalFormatting sqref="D14">
    <cfRule type="expression" dxfId="15" priority="16">
      <formula>C14&lt;1</formula>
    </cfRule>
  </conditionalFormatting>
  <conditionalFormatting sqref="B13">
    <cfRule type="expression" dxfId="14" priority="15">
      <formula>C13&lt;1</formula>
    </cfRule>
  </conditionalFormatting>
  <conditionalFormatting sqref="C13">
    <cfRule type="expression" dxfId="13" priority="14">
      <formula>C13&lt;1</formula>
    </cfRule>
  </conditionalFormatting>
  <conditionalFormatting sqref="D13">
    <cfRule type="expression" dxfId="12" priority="13">
      <formula>C13&lt;1</formula>
    </cfRule>
  </conditionalFormatting>
  <conditionalFormatting sqref="B12">
    <cfRule type="expression" dxfId="11" priority="12">
      <formula>C12&lt;1</formula>
    </cfRule>
  </conditionalFormatting>
  <conditionalFormatting sqref="C12">
    <cfRule type="expression" dxfId="10" priority="11">
      <formula>C12&lt;1</formula>
    </cfRule>
  </conditionalFormatting>
  <conditionalFormatting sqref="D12">
    <cfRule type="expression" dxfId="9" priority="10">
      <formula>C12&lt;1</formula>
    </cfRule>
  </conditionalFormatting>
  <conditionalFormatting sqref="B11">
    <cfRule type="expression" dxfId="8" priority="9">
      <formula>C11&lt;1</formula>
    </cfRule>
  </conditionalFormatting>
  <conditionalFormatting sqref="C11">
    <cfRule type="expression" dxfId="7" priority="8">
      <formula>C11&lt;1</formula>
    </cfRule>
  </conditionalFormatting>
  <conditionalFormatting sqref="D11">
    <cfRule type="expression" dxfId="6" priority="7">
      <formula>C11&lt;1</formula>
    </cfRule>
  </conditionalFormatting>
  <conditionalFormatting sqref="B10">
    <cfRule type="expression" dxfId="5" priority="6">
      <formula>C10&lt;1</formula>
    </cfRule>
  </conditionalFormatting>
  <conditionalFormatting sqref="C10">
    <cfRule type="expression" dxfId="4" priority="5">
      <formula>C10&lt;1</formula>
    </cfRule>
  </conditionalFormatting>
  <conditionalFormatting sqref="D10">
    <cfRule type="expression" dxfId="3" priority="4">
      <formula>C10&lt;1</formula>
    </cfRule>
  </conditionalFormatting>
  <conditionalFormatting sqref="B9">
    <cfRule type="expression" dxfId="2" priority="3">
      <formula>C9&lt;1</formula>
    </cfRule>
  </conditionalFormatting>
  <conditionalFormatting sqref="C9">
    <cfRule type="expression" dxfId="1" priority="2">
      <formula>C9&lt;1</formula>
    </cfRule>
  </conditionalFormatting>
  <conditionalFormatting sqref="D9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1328125" defaultRowHeight="14.25" x14ac:dyDescent="0.45"/>
  <cols>
    <col min="2" max="2" width="9.1328125" style="37"/>
    <col min="3" max="3" width="21.3984375" customWidth="1"/>
    <col min="4" max="4" width="9.1328125" style="38"/>
    <col min="10" max="10" width="1.86328125" customWidth="1"/>
    <col min="11" max="11" width="23.73046875" customWidth="1"/>
    <col min="12" max="13" width="11.265625" customWidth="1"/>
    <col min="18" max="18" width="26.73046875" customWidth="1"/>
  </cols>
  <sheetData>
    <row r="1" spans="2:18" ht="23.25" x14ac:dyDescent="0.4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4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4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4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4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4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4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4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4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4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4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4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4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4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4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4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4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4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4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4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4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4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4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4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4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4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4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4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4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4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4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4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4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4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4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4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4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4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4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4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4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4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4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4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4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4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4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4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4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4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4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4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4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4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4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4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4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4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4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4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4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4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4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4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4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4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4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4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4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4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4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4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4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4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4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4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4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4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4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4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4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4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4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4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4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4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4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4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4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4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4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4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4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4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4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4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4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4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4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4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4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4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4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4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4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4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4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4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4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4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4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4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4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4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4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4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4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4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4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4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4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4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4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4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4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4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4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4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4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4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4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4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4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4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4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4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4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4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4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4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4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4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4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4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4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4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4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4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1.75" x14ac:dyDescent="0.4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1.75" x14ac:dyDescent="0.4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4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4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4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4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4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4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4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4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4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4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4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4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4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4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4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4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4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4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4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4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4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4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4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4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4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x14ac:dyDescent="0.4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x14ac:dyDescent="0.4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4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4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4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x14ac:dyDescent="0.4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4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4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4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4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4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4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4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4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4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4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4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4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4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4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4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4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4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4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4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4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4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4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4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4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4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4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4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4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4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4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4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4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4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4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4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4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4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4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4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4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4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4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4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4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4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4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4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4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4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4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4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4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4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4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4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4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4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4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4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4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4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4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4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4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9525</xdr:colOff>
                    <xdr:row>2</xdr:row>
                    <xdr:rowOff>180975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984375" defaultRowHeight="14.25" x14ac:dyDescent="0.45"/>
  <cols>
    <col min="1" max="1" width="4.1328125" style="3" customWidth="1"/>
    <col min="2" max="2" width="17.86328125" style="1" customWidth="1"/>
    <col min="3" max="215" width="6.1328125" style="2" customWidth="1"/>
    <col min="217" max="16384" width="8.3984375" style="1"/>
  </cols>
  <sheetData>
    <row r="1" spans="1:215" x14ac:dyDescent="0.45">
      <c r="A1" s="4" t="s">
        <v>0</v>
      </c>
    </row>
    <row r="2" spans="1:215" x14ac:dyDescent="0.45">
      <c r="A2" s="4" t="s">
        <v>1</v>
      </c>
    </row>
    <row r="3" spans="1:215" ht="15" customHeight="1" x14ac:dyDescent="0.4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3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4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4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4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4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4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4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4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4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4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4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4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4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4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4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4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4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4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4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4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4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4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4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4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4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4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4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4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4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4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4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4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4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4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4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4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4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4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4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4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4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4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4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4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4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4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4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4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4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4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4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4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4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4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4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4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4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4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4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4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4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4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4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4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4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4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4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4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4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4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4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4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4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4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4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4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4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4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4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4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4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4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4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4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4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4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4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4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4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4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4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4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4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4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4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4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4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4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4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4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4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4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4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4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4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4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4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4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4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4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4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4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4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4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4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4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4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4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4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4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4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4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4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4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4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4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4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4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4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4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4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4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4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4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4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4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4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4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4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4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4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4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4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4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4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4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4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4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4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4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4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4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4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4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4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4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4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4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4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4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4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4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4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4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4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4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4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4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4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4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4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4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4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4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4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4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4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4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4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4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4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4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4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4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4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4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4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4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4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4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4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4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4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4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4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4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4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4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4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4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4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4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4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4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4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4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4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4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4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4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4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4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4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4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4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4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4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4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4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4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4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4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4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4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4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4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4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4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4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4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4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4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4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4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4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4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4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4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4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4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1.65" x14ac:dyDescent="0.35">
      <c r="HH244" s="1"/>
    </row>
    <row r="245" spans="1:216" ht="11.65" x14ac:dyDescent="0.35">
      <c r="HH245" s="1"/>
    </row>
    <row r="246" spans="1:216" ht="11.65" x14ac:dyDescent="0.35">
      <c r="HH246" s="1"/>
    </row>
    <row r="247" spans="1:216" ht="11.65" x14ac:dyDescent="0.35">
      <c r="HH247" s="1"/>
    </row>
    <row r="248" spans="1:216" ht="11.65" x14ac:dyDescent="0.35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A9517258</value>
    </field>
    <field name="Objective-Title">
      <value order="0">Birthplaces by spoken language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2023-02-09T22:40:15Z</value>
    </field>
    <field name="Objective-ModificationStamp">
      <value order="0">2023-06-28T22:47:54Z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</cp:lastModifiedBy>
  <cp:lastPrinted>2020-04-01T02:14:27Z</cp:lastPrinted>
  <dcterms:created xsi:type="dcterms:W3CDTF">2012-08-08T05:04:09Z</dcterms:created>
  <dcterms:modified xsi:type="dcterms:W3CDTF">2023-02-09T07:40:33Z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A9517258</vt:lpwstr>
  </property>
  <property fmtid="{D5CDD505-2E9C-101B-9397-08002B2CF9AE}" pid="4" name="Objective-Title">
    <vt:lpwstr>Birthplaces by spoken language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2023-02-09T22:40:15Z</vt:filetime>
  </property>
  <property fmtid="{D5CDD505-2E9C-101B-9397-08002B2CF9AE}" pid="10" name="Objective-ModificationStamp">
    <vt:filetime>2023-06-28T22:47:54Z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