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3551aeac8e94ce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6DCD4A1-ADF0-46C7-840D-3DAFE382523B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B17" i="4" s="1"/>
  <c r="C5" i="4"/>
  <c r="B16" i="4" s="1"/>
  <c r="I7" i="3"/>
  <c r="J7" i="3"/>
  <c r="K7" i="3"/>
  <c r="L7" i="3"/>
  <c r="M7" i="3"/>
  <c r="N7" i="3"/>
  <c r="I8" i="3"/>
  <c r="J8" i="3"/>
  <c r="K8" i="3"/>
  <c r="L8" i="3"/>
  <c r="M8" i="3"/>
  <c r="N8" i="3"/>
  <c r="I9" i="3"/>
  <c r="J9" i="3"/>
  <c r="K9" i="3"/>
  <c r="L9" i="3"/>
  <c r="M9" i="3"/>
  <c r="N9" i="3"/>
  <c r="I10" i="3"/>
  <c r="J10" i="3"/>
  <c r="K10" i="3"/>
  <c r="L10" i="3"/>
  <c r="M10" i="3"/>
  <c r="N10" i="3"/>
  <c r="I11" i="3"/>
  <c r="J11" i="3"/>
  <c r="K11" i="3"/>
  <c r="L11" i="3"/>
  <c r="M11" i="3"/>
  <c r="N11" i="3"/>
  <c r="I12" i="3"/>
  <c r="J12" i="3"/>
  <c r="K12" i="3"/>
  <c r="L12" i="3"/>
  <c r="M12" i="3"/>
  <c r="N12" i="3"/>
  <c r="I13" i="3"/>
  <c r="J13" i="3"/>
  <c r="K13" i="3"/>
  <c r="L13" i="3"/>
  <c r="M13" i="3"/>
  <c r="N13" i="3"/>
  <c r="I14" i="3"/>
  <c r="J14" i="3"/>
  <c r="K14" i="3"/>
  <c r="L14" i="3"/>
  <c r="M14" i="3"/>
  <c r="N14" i="3"/>
  <c r="I15" i="3"/>
  <c r="J15" i="3"/>
  <c r="K15" i="3"/>
  <c r="L15" i="3"/>
  <c r="M15" i="3"/>
  <c r="N15" i="3"/>
  <c r="I16" i="3"/>
  <c r="J16" i="3"/>
  <c r="K16" i="3"/>
  <c r="L16" i="3"/>
  <c r="M16" i="3"/>
  <c r="N16" i="3"/>
  <c r="I17" i="3"/>
  <c r="J17" i="3"/>
  <c r="K17" i="3"/>
  <c r="L17" i="3"/>
  <c r="M17" i="3"/>
  <c r="N17" i="3"/>
  <c r="I18" i="3"/>
  <c r="J18" i="3"/>
  <c r="K18" i="3"/>
  <c r="L18" i="3"/>
  <c r="M18" i="3"/>
  <c r="N18" i="3"/>
  <c r="I19" i="3"/>
  <c r="J19" i="3"/>
  <c r="K19" i="3"/>
  <c r="L19" i="3"/>
  <c r="M19" i="3"/>
  <c r="N19" i="3"/>
  <c r="I20" i="3"/>
  <c r="J20" i="3"/>
  <c r="K20" i="3"/>
  <c r="L20" i="3"/>
  <c r="M20" i="3"/>
  <c r="N20" i="3"/>
  <c r="I21" i="3"/>
  <c r="J21" i="3"/>
  <c r="K21" i="3"/>
  <c r="L21" i="3"/>
  <c r="M21" i="3"/>
  <c r="N21" i="3"/>
  <c r="I22" i="3"/>
  <c r="J22" i="3"/>
  <c r="K22" i="3"/>
  <c r="L22" i="3"/>
  <c r="M22" i="3"/>
  <c r="N22" i="3"/>
  <c r="I23" i="3"/>
  <c r="J23" i="3"/>
  <c r="K23" i="3"/>
  <c r="L23" i="3"/>
  <c r="M23" i="3"/>
  <c r="N23" i="3"/>
  <c r="I24" i="3"/>
  <c r="J24" i="3"/>
  <c r="K24" i="3"/>
  <c r="L24" i="3"/>
  <c r="M24" i="3"/>
  <c r="N24" i="3"/>
  <c r="I25" i="3"/>
  <c r="J25" i="3"/>
  <c r="K25" i="3"/>
  <c r="L25" i="3"/>
  <c r="M25" i="3"/>
  <c r="N25" i="3"/>
  <c r="I26" i="3"/>
  <c r="J26" i="3"/>
  <c r="K26" i="3"/>
  <c r="L26" i="3"/>
  <c r="M26" i="3"/>
  <c r="N26" i="3"/>
  <c r="I27" i="3"/>
  <c r="J27" i="3"/>
  <c r="K27" i="3"/>
  <c r="L27" i="3"/>
  <c r="M27" i="3"/>
  <c r="N27" i="3"/>
  <c r="I28" i="3"/>
  <c r="J28" i="3"/>
  <c r="K28" i="3"/>
  <c r="L28" i="3"/>
  <c r="M28" i="3"/>
  <c r="N28" i="3"/>
  <c r="I29" i="3"/>
  <c r="J29" i="3"/>
  <c r="K29" i="3"/>
  <c r="L29" i="3"/>
  <c r="M29" i="3"/>
  <c r="N29" i="3"/>
  <c r="I30" i="3"/>
  <c r="J30" i="3"/>
  <c r="K30" i="3"/>
  <c r="L30" i="3"/>
  <c r="M30" i="3"/>
  <c r="N30" i="3"/>
  <c r="I31" i="3"/>
  <c r="F7" i="4" s="1"/>
  <c r="J31" i="3"/>
  <c r="F8" i="4" s="1"/>
  <c r="K31" i="3"/>
  <c r="F9" i="4" s="1"/>
  <c r="L31" i="3"/>
  <c r="G7" i="4" s="1"/>
  <c r="M31" i="3"/>
  <c r="G8" i="4" s="1"/>
  <c r="N31" i="3"/>
  <c r="G9" i="4" s="1"/>
  <c r="I32" i="3"/>
  <c r="J32" i="3"/>
  <c r="K32" i="3"/>
  <c r="L32" i="3"/>
  <c r="M32" i="3"/>
  <c r="N32" i="3"/>
  <c r="I33" i="3"/>
  <c r="J33" i="3"/>
  <c r="K33" i="3"/>
  <c r="L33" i="3"/>
  <c r="M33" i="3"/>
  <c r="N33" i="3"/>
  <c r="I34" i="3"/>
  <c r="J34" i="3"/>
  <c r="K34" i="3"/>
  <c r="L34" i="3"/>
  <c r="M34" i="3"/>
  <c r="N34" i="3"/>
  <c r="I35" i="3"/>
  <c r="J35" i="3"/>
  <c r="K35" i="3"/>
  <c r="L35" i="3"/>
  <c r="M35" i="3"/>
  <c r="N35" i="3"/>
  <c r="I36" i="3"/>
  <c r="J36" i="3"/>
  <c r="K36" i="3"/>
  <c r="L36" i="3"/>
  <c r="M36" i="3"/>
  <c r="N36" i="3"/>
  <c r="I37" i="3"/>
  <c r="J37" i="3"/>
  <c r="K37" i="3"/>
  <c r="L37" i="3"/>
  <c r="M37" i="3"/>
  <c r="N37" i="3"/>
  <c r="I38" i="3"/>
  <c r="J38" i="3"/>
  <c r="K38" i="3"/>
  <c r="L38" i="3"/>
  <c r="M38" i="3"/>
  <c r="N38" i="3"/>
  <c r="I39" i="3"/>
  <c r="J39" i="3"/>
  <c r="K39" i="3"/>
  <c r="L39" i="3"/>
  <c r="M39" i="3"/>
  <c r="N39" i="3"/>
  <c r="I40" i="3"/>
  <c r="J40" i="3"/>
  <c r="K40" i="3"/>
  <c r="L40" i="3"/>
  <c r="M40" i="3"/>
  <c r="N40" i="3"/>
  <c r="I41" i="3"/>
  <c r="J41" i="3"/>
  <c r="K41" i="3"/>
  <c r="L41" i="3"/>
  <c r="M41" i="3"/>
  <c r="N41" i="3"/>
  <c r="I42" i="3"/>
  <c r="J42" i="3"/>
  <c r="K42" i="3"/>
  <c r="L42" i="3"/>
  <c r="M42" i="3"/>
  <c r="N42" i="3"/>
  <c r="I43" i="3"/>
  <c r="J43" i="3"/>
  <c r="K43" i="3"/>
  <c r="L43" i="3"/>
  <c r="M43" i="3"/>
  <c r="N43" i="3"/>
  <c r="I44" i="3"/>
  <c r="J44" i="3"/>
  <c r="K44" i="3"/>
  <c r="L44" i="3"/>
  <c r="M44" i="3"/>
  <c r="N44" i="3"/>
  <c r="I45" i="3"/>
  <c r="J45" i="3"/>
  <c r="K45" i="3"/>
  <c r="L45" i="3"/>
  <c r="M45" i="3"/>
  <c r="N45" i="3"/>
  <c r="I46" i="3"/>
  <c r="J46" i="3"/>
  <c r="K46" i="3"/>
  <c r="L46" i="3"/>
  <c r="M46" i="3"/>
  <c r="N46" i="3"/>
  <c r="I47" i="3"/>
  <c r="J47" i="3"/>
  <c r="K47" i="3"/>
  <c r="L47" i="3"/>
  <c r="M47" i="3"/>
  <c r="N47" i="3"/>
  <c r="I48" i="3"/>
  <c r="J48" i="3"/>
  <c r="K48" i="3"/>
  <c r="L48" i="3"/>
  <c r="M48" i="3"/>
  <c r="N48" i="3"/>
  <c r="I49" i="3"/>
  <c r="J49" i="3"/>
  <c r="K49" i="3"/>
  <c r="L49" i="3"/>
  <c r="M49" i="3"/>
  <c r="N49" i="3"/>
  <c r="I50" i="3"/>
  <c r="J50" i="3"/>
  <c r="K50" i="3"/>
  <c r="L50" i="3"/>
  <c r="M50" i="3"/>
  <c r="N50" i="3"/>
  <c r="I51" i="3"/>
  <c r="J51" i="3"/>
  <c r="K51" i="3"/>
  <c r="L51" i="3"/>
  <c r="M51" i="3"/>
  <c r="N51" i="3"/>
  <c r="I52" i="3"/>
  <c r="J52" i="3"/>
  <c r="K52" i="3"/>
  <c r="L52" i="3"/>
  <c r="M52" i="3"/>
  <c r="N52" i="3"/>
  <c r="I53" i="3"/>
  <c r="J53" i="3"/>
  <c r="K53" i="3"/>
  <c r="L53" i="3"/>
  <c r="M53" i="3"/>
  <c r="N53" i="3"/>
  <c r="I54" i="3"/>
  <c r="J54" i="3"/>
  <c r="K54" i="3"/>
  <c r="L54" i="3"/>
  <c r="M54" i="3"/>
  <c r="N54" i="3"/>
  <c r="I55" i="3"/>
  <c r="J55" i="3"/>
  <c r="K55" i="3"/>
  <c r="L55" i="3"/>
  <c r="M55" i="3"/>
  <c r="N55" i="3"/>
  <c r="I56" i="3"/>
  <c r="J56" i="3"/>
  <c r="K56" i="3"/>
  <c r="L56" i="3"/>
  <c r="M56" i="3"/>
  <c r="N56" i="3"/>
  <c r="I57" i="3"/>
  <c r="J57" i="3"/>
  <c r="K57" i="3"/>
  <c r="L57" i="3"/>
  <c r="M57" i="3"/>
  <c r="N57" i="3"/>
  <c r="I58" i="3"/>
  <c r="J58" i="3"/>
  <c r="K58" i="3"/>
  <c r="L58" i="3"/>
  <c r="M58" i="3"/>
  <c r="N58" i="3"/>
  <c r="I59" i="3"/>
  <c r="J59" i="3"/>
  <c r="K59" i="3"/>
  <c r="L59" i="3"/>
  <c r="M59" i="3"/>
  <c r="N59" i="3"/>
  <c r="I60" i="3"/>
  <c r="J60" i="3"/>
  <c r="K60" i="3"/>
  <c r="L60" i="3"/>
  <c r="M60" i="3"/>
  <c r="N60" i="3"/>
  <c r="I61" i="3"/>
  <c r="J61" i="3"/>
  <c r="K61" i="3"/>
  <c r="L61" i="3"/>
  <c r="M61" i="3"/>
  <c r="N61" i="3"/>
  <c r="I62" i="3"/>
  <c r="J62" i="3"/>
  <c r="K62" i="3"/>
  <c r="L62" i="3"/>
  <c r="M62" i="3"/>
  <c r="N62" i="3"/>
  <c r="I63" i="3"/>
  <c r="J63" i="3"/>
  <c r="K63" i="3"/>
  <c r="L63" i="3"/>
  <c r="M63" i="3"/>
  <c r="N63" i="3"/>
  <c r="I64" i="3"/>
  <c r="J64" i="3"/>
  <c r="K64" i="3"/>
  <c r="L64" i="3"/>
  <c r="M64" i="3"/>
  <c r="N64" i="3"/>
  <c r="I65" i="3"/>
  <c r="J65" i="3"/>
  <c r="K65" i="3"/>
  <c r="L65" i="3"/>
  <c r="M65" i="3"/>
  <c r="N65" i="3"/>
  <c r="I66" i="3"/>
  <c r="J66" i="3"/>
  <c r="K66" i="3"/>
  <c r="L66" i="3"/>
  <c r="M66" i="3"/>
  <c r="N66" i="3"/>
  <c r="I67" i="3"/>
  <c r="J67" i="3"/>
  <c r="K67" i="3"/>
  <c r="L67" i="3"/>
  <c r="M67" i="3"/>
  <c r="N67" i="3"/>
  <c r="I68" i="3"/>
  <c r="J68" i="3"/>
  <c r="K68" i="3"/>
  <c r="L68" i="3"/>
  <c r="M68" i="3"/>
  <c r="N68" i="3"/>
  <c r="I69" i="3"/>
  <c r="J69" i="3"/>
  <c r="K69" i="3"/>
  <c r="L69" i="3"/>
  <c r="M69" i="3"/>
  <c r="N69" i="3"/>
  <c r="I70" i="3"/>
  <c r="J70" i="3"/>
  <c r="K70" i="3"/>
  <c r="L70" i="3"/>
  <c r="M70" i="3"/>
  <c r="N70" i="3"/>
  <c r="I71" i="3"/>
  <c r="J71" i="3"/>
  <c r="K71" i="3"/>
  <c r="L71" i="3"/>
  <c r="M71" i="3"/>
  <c r="N71" i="3"/>
  <c r="I72" i="3"/>
  <c r="J72" i="3"/>
  <c r="K72" i="3"/>
  <c r="L72" i="3"/>
  <c r="M72" i="3"/>
  <c r="N72" i="3"/>
  <c r="I73" i="3"/>
  <c r="J73" i="3"/>
  <c r="K73" i="3"/>
  <c r="L73" i="3"/>
  <c r="M73" i="3"/>
  <c r="N73" i="3"/>
  <c r="I74" i="3"/>
  <c r="J74" i="3"/>
  <c r="K74" i="3"/>
  <c r="L74" i="3"/>
  <c r="M74" i="3"/>
  <c r="N74" i="3"/>
  <c r="I75" i="3"/>
  <c r="J75" i="3"/>
  <c r="K75" i="3"/>
  <c r="L75" i="3"/>
  <c r="M75" i="3"/>
  <c r="N75" i="3"/>
  <c r="I76" i="3"/>
  <c r="J76" i="3"/>
  <c r="K76" i="3"/>
  <c r="L76" i="3"/>
  <c r="M76" i="3"/>
  <c r="N76" i="3"/>
  <c r="I77" i="3"/>
  <c r="J77" i="3"/>
  <c r="K77" i="3"/>
  <c r="L77" i="3"/>
  <c r="M77" i="3"/>
  <c r="N77" i="3"/>
  <c r="I78" i="3"/>
  <c r="J78" i="3"/>
  <c r="K78" i="3"/>
  <c r="L78" i="3"/>
  <c r="M78" i="3"/>
  <c r="N78" i="3"/>
  <c r="I79" i="3"/>
  <c r="J79" i="3"/>
  <c r="K79" i="3"/>
  <c r="L79" i="3"/>
  <c r="M79" i="3"/>
  <c r="N79" i="3"/>
  <c r="I80" i="3"/>
  <c r="J80" i="3"/>
  <c r="K80" i="3"/>
  <c r="L80" i="3"/>
  <c r="M80" i="3"/>
  <c r="N80" i="3"/>
  <c r="I81" i="3"/>
  <c r="J81" i="3"/>
  <c r="K81" i="3"/>
  <c r="L81" i="3"/>
  <c r="M81" i="3"/>
  <c r="N81" i="3"/>
  <c r="I82" i="3"/>
  <c r="J82" i="3"/>
  <c r="K82" i="3"/>
  <c r="L82" i="3"/>
  <c r="M82" i="3"/>
  <c r="N82" i="3"/>
  <c r="I83" i="3"/>
  <c r="J83" i="3"/>
  <c r="K83" i="3"/>
  <c r="L83" i="3"/>
  <c r="M83" i="3"/>
  <c r="N83" i="3"/>
  <c r="I84" i="3"/>
  <c r="J84" i="3"/>
  <c r="K84" i="3"/>
  <c r="L84" i="3"/>
  <c r="M84" i="3"/>
  <c r="N84" i="3"/>
  <c r="I85" i="3"/>
  <c r="C7" i="4" s="1"/>
  <c r="J85" i="3"/>
  <c r="C8" i="4" s="1"/>
  <c r="K85" i="3"/>
  <c r="C9" i="4" s="1"/>
  <c r="L85" i="3"/>
  <c r="D7" i="4" s="1"/>
  <c r="M85" i="3"/>
  <c r="D8" i="4" s="1"/>
  <c r="N85" i="3"/>
  <c r="D9" i="4" s="1"/>
  <c r="M6" i="3"/>
  <c r="L6" i="3"/>
  <c r="N6" i="3"/>
  <c r="K6" i="3"/>
  <c r="J6" i="3"/>
  <c r="I6" i="3"/>
  <c r="D17" i="4" l="1"/>
  <c r="C17" i="4"/>
  <c r="D16" i="4"/>
  <c r="C16" i="4"/>
  <c r="B14" i="4"/>
</calcChain>
</file>

<file path=xl/sharedStrings.xml><?xml version="1.0" encoding="utf-8"?>
<sst xmlns="http://schemas.openxmlformats.org/spreadsheetml/2006/main" count="111" uniqueCount="97">
  <si>
    <t>LGA by ASSNP and LFSP Labour Force Status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</si>
  <si>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</si>
  <si>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</si>
  <si>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</si>
  <si>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</si>
  <si>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</si>
  <si>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</si>
  <si>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</si>
  <si>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</si>
  <si>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</si>
  <si>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</si>
  <si>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</si>
  <si>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</si>
  <si>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</si>
  <si>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</si>
  <si>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</si>
  <si>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</si>
  <si>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</si>
  <si>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</si>
  <si>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</si>
  <si>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</si>
  <si>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</si>
  <si>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</si>
  <si>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</si>
  <si>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</si>
  <si>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</si>
  <si>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</si>
  <si>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</si>
  <si>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</si>
  <si>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</si>
  <si>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</si>
  <si>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</si>
  <si>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</si>
  <si>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</si>
  <si>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</si>
  <si>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</si>
  <si>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</si>
  <si>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</si>
  <si>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</si>
  <si>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</si>
  <si>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</si>
  <si>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</si>
  <si>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</si>
  <si>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</si>
  <si>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</si>
  <si>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</si>
  <si>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</si>
  <si>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</si>
  <si>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</si>
  <si>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</si>
  <si>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</si>
  <si>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</si>
  <si>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</si>
  <si>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</si>
  <si>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</si>
  <si>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</si>
  <si>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</si>
  <si>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</si>
  <si>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</si>
  <si>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</si>
  <si>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</si>
  <si>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</si>
  <si>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</si>
  <si>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</si>
  <si>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</si>
  <si>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</si>
  <si>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</si>
  <si>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</si>
  <si>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</si>
  <si>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</si>
  <si>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</si>
  <si>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</si>
  <si>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</si>
  <si>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</si>
  <si>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</si>
  <si>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</si>
  <si>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</si>
  <si>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</si>
  <si>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</si>
  <si>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</si>
  <si>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</si>
  <si>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</si>
  <si>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</si>
  <si>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Disabled</t>
  </si>
  <si>
    <t>Not disabled</t>
  </si>
  <si>
    <t>Unemployment rate</t>
  </si>
  <si>
    <t>% Employed</t>
  </si>
  <si>
    <t>Labor force participation rate</t>
  </si>
  <si>
    <t>Victoria</t>
  </si>
  <si>
    <t>Labour Force Participation Rate</t>
  </si>
  <si>
    <t>Not Disabled</t>
  </si>
  <si>
    <t>Per cent Employed</t>
  </si>
  <si>
    <r>
      <t>Create a chart, by selecting the variable to chart, at right</t>
    </r>
    <r>
      <rPr>
        <b/>
        <sz val="10"/>
        <color theme="5" tint="-0.499984740745262"/>
        <rFont val="Wingdings"/>
        <charset val="2"/>
      </rPr>
      <t xml:space="preserve"> </t>
    </r>
    <r>
      <rPr>
        <b/>
        <sz val="12"/>
        <color theme="5" tint="-0.499984740745262"/>
        <rFont val="Wingdings"/>
        <charset val="2"/>
      </rPr>
      <t>F</t>
    </r>
  </si>
  <si>
    <t>From the findings of the 2021 Census</t>
  </si>
  <si>
    <t>Important note: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</si>
  <si>
    <t>Labour Force Status by Disability Status: Victorian Municipalities: persons aged 25-64, 2021</t>
  </si>
  <si>
    <r>
      <t xml:space="preserve">Labour Force Status by Disability, Victorian Municipalities, 2021
</t>
    </r>
    <r>
      <rPr>
        <sz val="9"/>
        <rFont val="Garamond"/>
        <family val="1"/>
      </rPr>
      <t>persons aged  25-64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</si>
</sst>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Garamond"/>
      <family val="1"/>
    </font>
    <font>
      <sz val="14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u/>
      <sz val="7"/>
      <color theme="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theme="5" tint="-0.499984740745262"/>
      <name val="Wingdings"/>
      <charset val="2"/>
    </font>
    <font>
      <b/>
      <sz val="12"/>
      <color theme="5" tint="-0.499984740745262"/>
      <name val="Wingdings"/>
      <charset val="2"/>
    </font>
    <font>
      <sz val="10"/>
      <color theme="0"/>
      <name val="Calibri"/>
      <family val="2"/>
      <scheme val="minor"/>
    </font>
    <font>
      <sz val="16"/>
      <name val="Garamond"/>
      <family val="1"/>
    </font>
    <font>
      <sz val="9"/>
      <color theme="3" tint="-0.249977111117893"/>
      <name val="Calibri"/>
      <family val="2"/>
      <scheme val="minor"/>
    </font>
    <font>
      <sz val="9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gradientFill degree="45">
        <stop position="0">
          <color theme="8" tint="0.80001220740379042"/>
        </stop>
        <stop position="1">
          <color theme="3" tint="0.59999389629810485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8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2" xfId="8" applyFont="1" applyFill="1">
      <alignment vertical="center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3" fontId="6" fillId="5" borderId="3" xfId="1" applyNumberFormat="1" applyFont="1" applyFill="1" applyBorder="1">
      <protection locked="0"/>
    </xf>
    <xf numFmtId="3" fontId="6" fillId="5" borderId="4" xfId="1" applyNumberFormat="1" applyFont="1" applyFill="1" applyBorder="1"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7" fillId="5" borderId="4" xfId="2" applyFont="1" applyFill="1" applyBorder="1" applyAlignment="1">
      <alignment horizontal="center" vertical="center" wrapText="1"/>
      <protection locked="0"/>
    </xf>
    <xf numFmtId="166" fontId="6" fillId="6" borderId="0" xfId="0" applyNumberFormat="1" applyFont="1" applyFill="1" applyAlignment="1">
      <alignment horizontal="center"/>
      <protection locked="0"/>
    </xf>
    <xf numFmtId="166" fontId="6" fillId="6" borderId="3" xfId="0" applyNumberFormat="1" applyFont="1" applyFill="1" applyBorder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0" fontId="13" fillId="0" borderId="0" xfId="7" applyFont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13" fillId="5" borderId="0" xfId="5" applyFont="1" applyFill="1" applyAlignment="1">
      <alignment horizontal="center" vertical="center"/>
      <protection locked="0"/>
    </xf>
    <xf numFmtId="0" fontId="14" fillId="0" borderId="0" xfId="6" applyFont="1" applyAlignment="1">
      <alignment horizontal="center"/>
      <protection locked="0"/>
    </xf>
    <xf numFmtId="0" fontId="15" fillId="0" borderId="0" xfId="10" applyFont="1" applyFill="1" applyAlignment="1">
      <alignment horizont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166" fontId="9" fillId="0" borderId="6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horizontal="center" vertical="center"/>
      <protection hidden="1"/>
    </xf>
    <xf numFmtId="0" fontId="11" fillId="9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4e506b8a75da41d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0997375328083988E-2"/>
          <c:y val="1.904761904761907E-2"/>
          <c:w val="0.78221438466025006"/>
          <c:h val="0.9072695913010874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7.6433121019108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2E-48C0-A2C9-C0795178FA14}"/>
                </c:ext>
              </c:extLst>
            </c:dLbl>
            <c:dLbl>
              <c:idx val="1"/>
              <c:layout>
                <c:manualLayout>
                  <c:x val="0"/>
                  <c:y val="9.7664543524416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Front!$C$16:$D$16</c:f>
              <c:numCache>
                <c:formatCode>0.0</c:formatCode>
                <c:ptCount val="2"/>
                <c:pt idx="0">
                  <c:v>13.315774070822359</c:v>
                </c:pt>
                <c:pt idx="1">
                  <c:v>72.007633687567804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E-48C0-A2C9-C0795178FA14}"/>
            </c:ext>
          </c:extLst>
        </c:ser>
        <c:ser>
          <c:idx val="1"/>
          <c:order val="1"/>
          <c:tx>
            <c:strRef>
              <c:f>Front!$B$17</c:f>
              <c:strCache>
                <c:ptCount val="1"/>
                <c:pt idx="0">
                  <c:v>Victoria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1.9444262175561389E-2"/>
                  <c:y val="-2.416737907761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2E-48C0-A2C9-C0795178FA14}"/>
                </c:ext>
              </c:extLst>
            </c:dLbl>
            <c:dLbl>
              <c:idx val="1"/>
              <c:layout>
                <c:manualLayout>
                  <c:x val="2.7777777777777832E-2"/>
                  <c:y val="-1.2738853503184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Front!$C$17:$D$17</c:f>
              <c:numCache>
                <c:formatCode>0.0</c:formatCode>
                <c:ptCount val="2"/>
                <c:pt idx="0">
                  <c:v>20.534968219244963</c:v>
                </c:pt>
                <c:pt idx="1">
                  <c:v>80.363728598604951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2E-48C0-A2C9-C0795178F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67424"/>
        <c:axId val="140804096"/>
        <c:axId val="69040768"/>
      </c:bar3DChart>
      <c:catAx>
        <c:axId val="112567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  <c:auto val="1"/>
        <c:lblAlgn val="ctr"/>
        <c:lblOffset val="100"/>
        <c:noMultiLvlLbl val="0"/>
      </c:catAx>
      <c:valAx>
        <c:axId val="140804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in paid emploment</a:t>
                </a:r>
              </a:p>
            </c:rich>
          </c:tx>
          <c:layout>
            <c:manualLayout>
              <c:xMode val="edge"/>
              <c:yMode val="edge"/>
              <c:x val="3.3305199595148653E-2"/>
              <c:y val="0.2112371953505811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12567424"/>
        <c:crosses val="autoZero"/>
        <c:crossBetween val="between"/>
      </c:valAx>
      <c:serAx>
        <c:axId val="690407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4" fmlaRange="Data!$B$6:$B$85" sel="26" val="9"/>
</file>

<file path=xl/ctrlProps/ctrlProp2.xml><?xml version="1.0" encoding="utf-8"?>
<formControlPr xmlns="http://schemas.microsoft.com/office/spreadsheetml/2009/9/main" objectType="Drop" dropLines="45" dropStyle="combo" dx="15" fmlaLink="$F$4" fmlaRange="Data!$B$6:$B$85" sel="80" val="40"/>
</file>

<file path=xl/ctrlProps/ctrlProp3.xml><?xml version="1.0" encoding="utf-8"?>
<formControlPr xmlns="http://schemas.microsoft.com/office/spreadsheetml/2009/9/main" objectType="Drop" dropLines="3" dropStyle="combo" dx="15" fmlaLink="$F$12" fmlaRange="$B$7:$B$9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19050</xdr:rowOff>
    </xdr:from>
    <xdr:to>
      <xdr:col>6</xdr:col>
      <xdr:colOff>828675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1771650</xdr:colOff>
          <xdr:row>2</xdr:row>
          <xdr:rowOff>533400</xdr:rowOff>
        </xdr:from>
        <xdr:to>
          <xdr:col>3</xdr:col>
          <xdr:colOff>685800</xdr:colOff>
          <xdr:row>3</xdr:row>
          <xdr:rowOff>190500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3</xdr:row>
          <xdr:rowOff>0</xdr:rowOff>
        </xdr:from>
        <xdr:to>
          <xdr:col>6</xdr:col>
          <xdr:colOff>733425</xdr:colOff>
          <xdr:row>4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10</xdr:row>
          <xdr:rowOff>76200</xdr:rowOff>
        </xdr:from>
        <xdr:to>
          <xdr:col>6</xdr:col>
          <xdr:colOff>161925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showGridLines="0" showRowColHeaders="0" zoomScale="95" zoomScaleNormal="9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2" sqref="A62:XFD62"/>
    </sheetView>
  </sheetViews>
  <sheetFormatPr defaultColWidth="9.3984375" defaultRowHeight="10.5" x14ac:dyDescent="0.35"/>
  <cols>
    <col min="1" max="1" width="3" style="16" customWidth="1"/>
    <col min="2" max="2" width="17" style="3" customWidth="1"/>
    <col min="3" max="16384" width="9.3984375" style="3"/>
  </cols>
  <sheetData>
    <row r="1" spans="1:14" x14ac:dyDescent="0.35">
      <c r="A1" s="15" t="s">
        <v>0</v>
      </c>
    </row>
    <row r="2" spans="1:14" ht="18" x14ac:dyDescent="0.55000000000000004">
      <c r="A2" s="15"/>
      <c r="B2" s="14" t="s">
        <v>95</v>
      </c>
    </row>
    <row r="3" spans="1:14" s="13" customFormat="1" ht="9.4" x14ac:dyDescent="0.3">
      <c r="A3" s="16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</row>
    <row r="4" spans="1:14" ht="13.15" x14ac:dyDescent="0.4">
      <c r="A4" s="17"/>
      <c r="C4" s="7" t="s">
        <v>83</v>
      </c>
      <c r="D4" s="8"/>
      <c r="E4" s="8"/>
      <c r="F4" s="7" t="s">
        <v>84</v>
      </c>
      <c r="G4" s="8"/>
      <c r="H4" s="8"/>
      <c r="I4" s="9" t="s">
        <v>83</v>
      </c>
      <c r="J4" s="9"/>
      <c r="K4" s="9"/>
      <c r="L4" s="9" t="s">
        <v>84</v>
      </c>
    </row>
    <row r="5" spans="1:14" ht="18.75" x14ac:dyDescent="0.35">
      <c r="A5" s="17"/>
      <c r="C5" s="10" t="s">
        <v>1</v>
      </c>
      <c r="D5" s="10" t="s">
        <v>2</v>
      </c>
      <c r="E5" s="10" t="s">
        <v>3</v>
      </c>
      <c r="F5" s="10" t="s">
        <v>1</v>
      </c>
      <c r="G5" s="10" t="s">
        <v>2</v>
      </c>
      <c r="H5" s="10" t="s">
        <v>3</v>
      </c>
      <c r="I5" s="10" t="s">
        <v>85</v>
      </c>
      <c r="J5" s="10" t="s">
        <v>86</v>
      </c>
      <c r="K5" s="10" t="s">
        <v>87</v>
      </c>
      <c r="L5" s="10" t="s">
        <v>85</v>
      </c>
      <c r="M5" s="10" t="s">
        <v>86</v>
      </c>
      <c r="N5" s="10" t="s">
        <v>87</v>
      </c>
    </row>
    <row r="6" spans="1:14" x14ac:dyDescent="0.35">
      <c r="A6" s="16">
        <v>1</v>
      </c>
      <c r="B6" s="2" t="s">
        <v>43</v>
      </c>
      <c r="C6" s="6">
        <v>3</v>
      </c>
      <c r="D6" s="6">
        <v>143</v>
      </c>
      <c r="E6" s="6">
        <v>42</v>
      </c>
      <c r="F6" s="6">
        <v>95</v>
      </c>
      <c r="G6" s="6">
        <v>913</v>
      </c>
      <c r="H6" s="6">
        <v>4904</v>
      </c>
      <c r="I6" s="11">
        <f>C6/SUM(C6,E6)*100</f>
        <v>6.666666666666667</v>
      </c>
      <c r="J6" s="11">
        <f>E6/SUM(C6:E6)*100</f>
        <v>22.340425531914892</v>
      </c>
      <c r="K6" s="11">
        <f>SUM(C6,E6)/SUM(C6:E6)*100</f>
        <v>23.936170212765958</v>
      </c>
      <c r="L6" s="11">
        <f>F6/SUM(F6,H6)*100</f>
        <v>1.900380076015203</v>
      </c>
      <c r="M6" s="11">
        <f>H6/SUM(F6:H6)*100</f>
        <v>82.949932341001357</v>
      </c>
      <c r="N6" s="11">
        <f>SUM(F6,H6)/SUM(F6:H6)*100</f>
        <v>84.556833558863332</v>
      </c>
    </row>
    <row r="7" spans="1:14" x14ac:dyDescent="0.35">
      <c r="A7" s="16">
        <v>2</v>
      </c>
      <c r="B7" s="2" t="s">
        <v>36</v>
      </c>
      <c r="C7" s="5">
        <v>4</v>
      </c>
      <c r="D7" s="5">
        <v>233</v>
      </c>
      <c r="E7" s="5">
        <v>53</v>
      </c>
      <c r="F7" s="5">
        <v>111</v>
      </c>
      <c r="G7" s="5">
        <v>858</v>
      </c>
      <c r="H7" s="5">
        <v>3753</v>
      </c>
      <c r="I7" s="12">
        <f t="shared" ref="I7:I70" si="0">C7/SUM(C7,E7)*100</f>
        <v>7.0175438596491224</v>
      </c>
      <c r="J7" s="12">
        <f t="shared" ref="J7:J70" si="1">E7/SUM(C7:E7)*100</f>
        <v>18.275862068965516</v>
      </c>
      <c r="K7" s="12">
        <f t="shared" ref="K7:K70" si="2">SUM(C7,E7)/SUM(C7:E7)*100</f>
        <v>19.655172413793103</v>
      </c>
      <c r="L7" s="12">
        <f t="shared" ref="L7:L70" si="3">F7/SUM(F7,H7)*100</f>
        <v>2.872670807453416</v>
      </c>
      <c r="M7" s="12">
        <f t="shared" ref="M7:M70" si="4">H7/SUM(F7:H7)*100</f>
        <v>79.479034307496818</v>
      </c>
      <c r="N7" s="12">
        <f t="shared" ref="N7:N70" si="5">SUM(F7,H7)/SUM(F7:H7)*100</f>
        <v>81.829733163913602</v>
      </c>
    </row>
    <row r="8" spans="1:14" x14ac:dyDescent="0.35">
      <c r="A8" s="16">
        <v>3</v>
      </c>
      <c r="B8" s="2" t="s">
        <v>4</v>
      </c>
      <c r="C8" s="5">
        <v>58</v>
      </c>
      <c r="D8" s="5">
        <v>1997</v>
      </c>
      <c r="E8" s="5">
        <v>534</v>
      </c>
      <c r="F8" s="5">
        <v>1618</v>
      </c>
      <c r="G8" s="5">
        <v>8312</v>
      </c>
      <c r="H8" s="5">
        <v>41255</v>
      </c>
      <c r="I8" s="12">
        <f t="shared" si="0"/>
        <v>9.7972972972972965</v>
      </c>
      <c r="J8" s="12">
        <f t="shared" si="1"/>
        <v>20.625724217844727</v>
      </c>
      <c r="K8" s="12">
        <f t="shared" si="2"/>
        <v>22.865971417535729</v>
      </c>
      <c r="L8" s="12">
        <f t="shared" si="3"/>
        <v>3.7739369766519726</v>
      </c>
      <c r="M8" s="12">
        <f t="shared" si="4"/>
        <v>80.599785093289043</v>
      </c>
      <c r="N8" s="12">
        <f t="shared" si="5"/>
        <v>83.760867441633295</v>
      </c>
    </row>
    <row r="9" spans="1:14" x14ac:dyDescent="0.35">
      <c r="A9" s="16">
        <v>4</v>
      </c>
      <c r="B9" s="2" t="s">
        <v>5</v>
      </c>
      <c r="C9" s="5">
        <v>55</v>
      </c>
      <c r="D9" s="5">
        <v>1384</v>
      </c>
      <c r="E9" s="5">
        <v>460</v>
      </c>
      <c r="F9" s="5">
        <v>1703</v>
      </c>
      <c r="G9" s="5">
        <v>8431</v>
      </c>
      <c r="H9" s="5">
        <v>51642</v>
      </c>
      <c r="I9" s="12">
        <f t="shared" si="0"/>
        <v>10.679611650485436</v>
      </c>
      <c r="J9" s="12">
        <f t="shared" si="1"/>
        <v>24.223275408109533</v>
      </c>
      <c r="K9" s="12">
        <f t="shared" si="2"/>
        <v>27.119536598209582</v>
      </c>
      <c r="L9" s="12">
        <f t="shared" si="3"/>
        <v>3.1924266566688537</v>
      </c>
      <c r="M9" s="12">
        <f t="shared" si="4"/>
        <v>83.595571095571103</v>
      </c>
      <c r="N9" s="12">
        <f t="shared" si="5"/>
        <v>86.35230510230511</v>
      </c>
    </row>
    <row r="10" spans="1:14" x14ac:dyDescent="0.35">
      <c r="A10" s="16">
        <v>5</v>
      </c>
      <c r="B10" s="2" t="s">
        <v>44</v>
      </c>
      <c r="C10" s="5">
        <v>15</v>
      </c>
      <c r="D10" s="5">
        <v>668</v>
      </c>
      <c r="E10" s="5">
        <v>129</v>
      </c>
      <c r="F10" s="5">
        <v>471</v>
      </c>
      <c r="G10" s="5">
        <v>3689</v>
      </c>
      <c r="H10" s="5">
        <v>12909</v>
      </c>
      <c r="I10" s="12">
        <f t="shared" si="0"/>
        <v>10.416666666666668</v>
      </c>
      <c r="J10" s="12">
        <f t="shared" si="1"/>
        <v>15.886699507389162</v>
      </c>
      <c r="K10" s="12">
        <f t="shared" si="2"/>
        <v>17.733990147783253</v>
      </c>
      <c r="L10" s="12">
        <f t="shared" si="3"/>
        <v>3.5201793721973096</v>
      </c>
      <c r="M10" s="12">
        <f t="shared" si="4"/>
        <v>75.62833206397562</v>
      </c>
      <c r="N10" s="12">
        <f t="shared" si="5"/>
        <v>78.387720428847615</v>
      </c>
    </row>
    <row r="11" spans="1:14" x14ac:dyDescent="0.35">
      <c r="A11" s="16">
        <v>6</v>
      </c>
      <c r="B11" s="2" t="s">
        <v>45</v>
      </c>
      <c r="C11" s="5">
        <v>27</v>
      </c>
      <c r="D11" s="5">
        <v>837</v>
      </c>
      <c r="E11" s="5">
        <v>236</v>
      </c>
      <c r="F11" s="5">
        <v>635</v>
      </c>
      <c r="G11" s="5">
        <v>4134</v>
      </c>
      <c r="H11" s="5">
        <v>20518</v>
      </c>
      <c r="I11" s="12">
        <f t="shared" si="0"/>
        <v>10.266159695817491</v>
      </c>
      <c r="J11" s="12">
        <f t="shared" si="1"/>
        <v>21.454545454545453</v>
      </c>
      <c r="K11" s="12">
        <f t="shared" si="2"/>
        <v>23.90909090909091</v>
      </c>
      <c r="L11" s="12">
        <f t="shared" si="3"/>
        <v>3.0019382593485555</v>
      </c>
      <c r="M11" s="12">
        <f t="shared" si="4"/>
        <v>81.140506979871091</v>
      </c>
      <c r="N11" s="12">
        <f t="shared" si="5"/>
        <v>83.651678728200267</v>
      </c>
    </row>
    <row r="12" spans="1:14" x14ac:dyDescent="0.35">
      <c r="A12" s="16">
        <v>7</v>
      </c>
      <c r="B12" s="2" t="s">
        <v>6</v>
      </c>
      <c r="C12" s="5">
        <v>20</v>
      </c>
      <c r="D12" s="5">
        <v>635</v>
      </c>
      <c r="E12" s="5">
        <v>204</v>
      </c>
      <c r="F12" s="5">
        <v>1186</v>
      </c>
      <c r="G12" s="5">
        <v>6940</v>
      </c>
      <c r="H12" s="5">
        <v>39101</v>
      </c>
      <c r="I12" s="12">
        <f t="shared" si="0"/>
        <v>8.9285714285714288</v>
      </c>
      <c r="J12" s="12">
        <f t="shared" si="1"/>
        <v>23.748544819557626</v>
      </c>
      <c r="K12" s="12">
        <f t="shared" si="2"/>
        <v>26.07683352735739</v>
      </c>
      <c r="L12" s="12">
        <f t="shared" si="3"/>
        <v>2.9438776776627695</v>
      </c>
      <c r="M12" s="12">
        <f t="shared" si="4"/>
        <v>82.793740868570936</v>
      </c>
      <c r="N12" s="12">
        <f t="shared" si="5"/>
        <v>85.305016198361102</v>
      </c>
    </row>
    <row r="13" spans="1:14" x14ac:dyDescent="0.35">
      <c r="A13" s="16">
        <v>8</v>
      </c>
      <c r="B13" s="2" t="s">
        <v>37</v>
      </c>
      <c r="C13" s="5">
        <v>0</v>
      </c>
      <c r="D13" s="5">
        <v>257</v>
      </c>
      <c r="E13" s="5">
        <v>68</v>
      </c>
      <c r="F13" s="5">
        <v>143</v>
      </c>
      <c r="G13" s="5">
        <v>1095</v>
      </c>
      <c r="H13" s="5">
        <v>4651</v>
      </c>
      <c r="I13" s="12">
        <f t="shared" si="0"/>
        <v>0</v>
      </c>
      <c r="J13" s="12">
        <f t="shared" si="1"/>
        <v>20.923076923076923</v>
      </c>
      <c r="K13" s="12">
        <f t="shared" si="2"/>
        <v>20.923076923076923</v>
      </c>
      <c r="L13" s="12">
        <f t="shared" si="3"/>
        <v>2.9828952857738842</v>
      </c>
      <c r="M13" s="12">
        <f t="shared" si="4"/>
        <v>78.977755136695535</v>
      </c>
      <c r="N13" s="12">
        <f t="shared" si="5"/>
        <v>81.406011207335709</v>
      </c>
    </row>
    <row r="14" spans="1:14" x14ac:dyDescent="0.35">
      <c r="A14" s="16">
        <v>9</v>
      </c>
      <c r="B14" s="2" t="s">
        <v>7</v>
      </c>
      <c r="C14" s="5">
        <v>49</v>
      </c>
      <c r="D14" s="5">
        <v>903</v>
      </c>
      <c r="E14" s="5">
        <v>422</v>
      </c>
      <c r="F14" s="5">
        <v>2177</v>
      </c>
      <c r="G14" s="5">
        <v>12375</v>
      </c>
      <c r="H14" s="5">
        <v>66980</v>
      </c>
      <c r="I14" s="12">
        <f t="shared" si="0"/>
        <v>10.40339702760085</v>
      </c>
      <c r="J14" s="12">
        <f t="shared" si="1"/>
        <v>30.713245997088791</v>
      </c>
      <c r="K14" s="12">
        <f t="shared" si="2"/>
        <v>34.279475982532752</v>
      </c>
      <c r="L14" s="12">
        <f t="shared" si="3"/>
        <v>3.1479098283615543</v>
      </c>
      <c r="M14" s="12">
        <f t="shared" si="4"/>
        <v>82.151793160967472</v>
      </c>
      <c r="N14" s="12">
        <f t="shared" si="5"/>
        <v>84.821910415542362</v>
      </c>
    </row>
    <row r="15" spans="1:14" x14ac:dyDescent="0.35">
      <c r="A15" s="16">
        <v>10</v>
      </c>
      <c r="B15" s="2" t="s">
        <v>8</v>
      </c>
      <c r="C15" s="5">
        <v>118</v>
      </c>
      <c r="D15" s="5">
        <v>3401</v>
      </c>
      <c r="E15" s="5">
        <v>649</v>
      </c>
      <c r="F15" s="5">
        <v>4757</v>
      </c>
      <c r="G15" s="5">
        <v>21178</v>
      </c>
      <c r="H15" s="5">
        <v>66851</v>
      </c>
      <c r="I15" s="12">
        <f t="shared" si="0"/>
        <v>15.384615384615385</v>
      </c>
      <c r="J15" s="12">
        <f t="shared" si="1"/>
        <v>15.571017274472169</v>
      </c>
      <c r="K15" s="12">
        <f t="shared" si="2"/>
        <v>18.4021113243762</v>
      </c>
      <c r="L15" s="12">
        <f t="shared" si="3"/>
        <v>6.6431125013964918</v>
      </c>
      <c r="M15" s="12">
        <f t="shared" si="4"/>
        <v>72.048584915827817</v>
      </c>
      <c r="N15" s="12">
        <f t="shared" si="5"/>
        <v>77.175435949388913</v>
      </c>
    </row>
    <row r="16" spans="1:14" x14ac:dyDescent="0.35">
      <c r="A16" s="16">
        <v>11</v>
      </c>
      <c r="B16" s="2" t="s">
        <v>46</v>
      </c>
      <c r="C16" s="5">
        <v>0</v>
      </c>
      <c r="D16" s="5">
        <v>127</v>
      </c>
      <c r="E16" s="5">
        <v>15</v>
      </c>
      <c r="F16" s="5">
        <v>75</v>
      </c>
      <c r="G16" s="5">
        <v>446</v>
      </c>
      <c r="H16" s="5">
        <v>1953</v>
      </c>
      <c r="I16" s="12">
        <f t="shared" si="0"/>
        <v>0</v>
      </c>
      <c r="J16" s="12">
        <f t="shared" si="1"/>
        <v>10.56338028169014</v>
      </c>
      <c r="K16" s="12">
        <f t="shared" si="2"/>
        <v>10.56338028169014</v>
      </c>
      <c r="L16" s="12">
        <f t="shared" si="3"/>
        <v>3.6982248520710059</v>
      </c>
      <c r="M16" s="12">
        <f t="shared" si="4"/>
        <v>78.940986257073561</v>
      </c>
      <c r="N16" s="12">
        <f t="shared" si="5"/>
        <v>81.972514147130155</v>
      </c>
    </row>
    <row r="17" spans="1:14" x14ac:dyDescent="0.35">
      <c r="A17" s="16">
        <v>12</v>
      </c>
      <c r="B17" s="2" t="s">
        <v>47</v>
      </c>
      <c r="C17" s="5">
        <v>14</v>
      </c>
      <c r="D17" s="5">
        <v>642</v>
      </c>
      <c r="E17" s="5">
        <v>150</v>
      </c>
      <c r="F17" s="5">
        <v>392</v>
      </c>
      <c r="G17" s="5">
        <v>2707</v>
      </c>
      <c r="H17" s="5">
        <v>13170</v>
      </c>
      <c r="I17" s="12">
        <f t="shared" si="0"/>
        <v>8.536585365853659</v>
      </c>
      <c r="J17" s="12">
        <f t="shared" si="1"/>
        <v>18.610421836228287</v>
      </c>
      <c r="K17" s="12">
        <f t="shared" si="2"/>
        <v>20.347394540942929</v>
      </c>
      <c r="L17" s="12">
        <f t="shared" si="3"/>
        <v>2.8904291402448017</v>
      </c>
      <c r="M17" s="12">
        <f t="shared" si="4"/>
        <v>80.951502858196562</v>
      </c>
      <c r="N17" s="12">
        <f t="shared" si="5"/>
        <v>83.360993300141374</v>
      </c>
    </row>
    <row r="18" spans="1:14" x14ac:dyDescent="0.35">
      <c r="A18" s="16">
        <v>13</v>
      </c>
      <c r="B18" s="2" t="s">
        <v>48</v>
      </c>
      <c r="C18" s="5">
        <v>38</v>
      </c>
      <c r="D18" s="5">
        <v>1208</v>
      </c>
      <c r="E18" s="5">
        <v>429</v>
      </c>
      <c r="F18" s="5">
        <v>1468</v>
      </c>
      <c r="G18" s="5">
        <v>8354</v>
      </c>
      <c r="H18" s="5">
        <v>47228</v>
      </c>
      <c r="I18" s="12">
        <f t="shared" si="0"/>
        <v>8.1370449678800867</v>
      </c>
      <c r="J18" s="12">
        <f t="shared" si="1"/>
        <v>25.611940298507463</v>
      </c>
      <c r="K18" s="12">
        <f t="shared" si="2"/>
        <v>27.880597014925375</v>
      </c>
      <c r="L18" s="12">
        <f t="shared" si="3"/>
        <v>3.0146213241333988</v>
      </c>
      <c r="M18" s="12">
        <f t="shared" si="4"/>
        <v>82.783523225241012</v>
      </c>
      <c r="N18" s="12">
        <f t="shared" si="5"/>
        <v>85.356704645048197</v>
      </c>
    </row>
    <row r="19" spans="1:14" x14ac:dyDescent="0.35">
      <c r="A19" s="16">
        <v>14</v>
      </c>
      <c r="B19" s="2" t="s">
        <v>9</v>
      </c>
      <c r="C19" s="5">
        <v>143</v>
      </c>
      <c r="D19" s="5">
        <v>4993</v>
      </c>
      <c r="E19" s="5">
        <v>1212</v>
      </c>
      <c r="F19" s="5">
        <v>5967</v>
      </c>
      <c r="G19" s="5">
        <v>31178</v>
      </c>
      <c r="H19" s="5">
        <v>141107</v>
      </c>
      <c r="I19" s="12">
        <f t="shared" si="0"/>
        <v>10.553505535055351</v>
      </c>
      <c r="J19" s="12">
        <f t="shared" si="1"/>
        <v>19.092627599243855</v>
      </c>
      <c r="K19" s="12">
        <f t="shared" si="2"/>
        <v>21.34530560806553</v>
      </c>
      <c r="L19" s="12">
        <f t="shared" si="3"/>
        <v>4.057141303017529</v>
      </c>
      <c r="M19" s="12">
        <f t="shared" si="4"/>
        <v>79.161524134371561</v>
      </c>
      <c r="N19" s="12">
        <f t="shared" si="5"/>
        <v>82.509032156721943</v>
      </c>
    </row>
    <row r="20" spans="1:14" x14ac:dyDescent="0.35">
      <c r="A20" s="16">
        <v>15</v>
      </c>
      <c r="B20" s="2" t="s">
        <v>49</v>
      </c>
      <c r="C20" s="5">
        <v>4</v>
      </c>
      <c r="D20" s="5">
        <v>379</v>
      </c>
      <c r="E20" s="5">
        <v>59</v>
      </c>
      <c r="F20" s="5">
        <v>195</v>
      </c>
      <c r="G20" s="5">
        <v>1369</v>
      </c>
      <c r="H20" s="5">
        <v>3548</v>
      </c>
      <c r="I20" s="12">
        <f t="shared" si="0"/>
        <v>6.3492063492063489</v>
      </c>
      <c r="J20" s="12">
        <f t="shared" si="1"/>
        <v>13.348416289592761</v>
      </c>
      <c r="K20" s="12">
        <f t="shared" si="2"/>
        <v>14.25339366515837</v>
      </c>
      <c r="L20" s="12">
        <f t="shared" si="3"/>
        <v>5.2097248196633714</v>
      </c>
      <c r="M20" s="12">
        <f t="shared" si="4"/>
        <v>69.405320813771525</v>
      </c>
      <c r="N20" s="12">
        <f t="shared" si="5"/>
        <v>73.219874804381845</v>
      </c>
    </row>
    <row r="21" spans="1:14" x14ac:dyDescent="0.35">
      <c r="A21" s="16">
        <v>16</v>
      </c>
      <c r="B21" s="2" t="s">
        <v>50</v>
      </c>
      <c r="C21" s="5">
        <v>13</v>
      </c>
      <c r="D21" s="5">
        <v>370</v>
      </c>
      <c r="E21" s="5">
        <v>102</v>
      </c>
      <c r="F21" s="5">
        <v>209</v>
      </c>
      <c r="G21" s="5">
        <v>1585</v>
      </c>
      <c r="H21" s="5">
        <v>8005</v>
      </c>
      <c r="I21" s="12">
        <f t="shared" si="0"/>
        <v>11.304347826086957</v>
      </c>
      <c r="J21" s="12">
        <f t="shared" si="1"/>
        <v>21.030927835051546</v>
      </c>
      <c r="K21" s="12">
        <f t="shared" si="2"/>
        <v>23.711340206185564</v>
      </c>
      <c r="L21" s="12">
        <f t="shared" si="3"/>
        <v>2.5444363282201121</v>
      </c>
      <c r="M21" s="12">
        <f t="shared" si="4"/>
        <v>81.692009388713132</v>
      </c>
      <c r="N21" s="12">
        <f t="shared" si="5"/>
        <v>83.824880089805092</v>
      </c>
    </row>
    <row r="22" spans="1:14" x14ac:dyDescent="0.35">
      <c r="A22" s="16">
        <v>17</v>
      </c>
      <c r="B22" s="2" t="s">
        <v>51</v>
      </c>
      <c r="C22" s="5">
        <v>4</v>
      </c>
      <c r="D22" s="5">
        <v>278</v>
      </c>
      <c r="E22" s="5">
        <v>54</v>
      </c>
      <c r="F22" s="5">
        <v>142</v>
      </c>
      <c r="G22" s="5">
        <v>1095</v>
      </c>
      <c r="H22" s="5">
        <v>5600</v>
      </c>
      <c r="I22" s="12">
        <f t="shared" si="0"/>
        <v>6.8965517241379306</v>
      </c>
      <c r="J22" s="12">
        <f t="shared" si="1"/>
        <v>16.071428571428573</v>
      </c>
      <c r="K22" s="12">
        <f t="shared" si="2"/>
        <v>17.261904761904763</v>
      </c>
      <c r="L22" s="12">
        <f t="shared" si="3"/>
        <v>2.4730059212817834</v>
      </c>
      <c r="M22" s="12">
        <f t="shared" si="4"/>
        <v>81.907269270147722</v>
      </c>
      <c r="N22" s="12">
        <f t="shared" si="5"/>
        <v>83.984203598069328</v>
      </c>
    </row>
    <row r="23" spans="1:14" x14ac:dyDescent="0.35">
      <c r="A23" s="16">
        <v>18</v>
      </c>
      <c r="B23" s="2" t="s">
        <v>10</v>
      </c>
      <c r="C23" s="5">
        <v>83</v>
      </c>
      <c r="D23" s="5">
        <v>1891</v>
      </c>
      <c r="E23" s="5">
        <v>567</v>
      </c>
      <c r="F23" s="5">
        <v>2923</v>
      </c>
      <c r="G23" s="5">
        <v>11664</v>
      </c>
      <c r="H23" s="5">
        <v>66812</v>
      </c>
      <c r="I23" s="12">
        <f t="shared" si="0"/>
        <v>12.769230769230768</v>
      </c>
      <c r="J23" s="12">
        <f t="shared" si="1"/>
        <v>22.314049586776861</v>
      </c>
      <c r="K23" s="12">
        <f t="shared" si="2"/>
        <v>25.580480125934674</v>
      </c>
      <c r="L23" s="12">
        <f t="shared" si="3"/>
        <v>4.1915824191582418</v>
      </c>
      <c r="M23" s="12">
        <f t="shared" si="4"/>
        <v>82.079632427916806</v>
      </c>
      <c r="N23" s="12">
        <f t="shared" si="5"/>
        <v>85.670585633730141</v>
      </c>
    </row>
    <row r="24" spans="1:14" x14ac:dyDescent="0.35">
      <c r="A24" s="16">
        <v>19</v>
      </c>
      <c r="B24" s="2" t="s">
        <v>52</v>
      </c>
      <c r="C24" s="5">
        <v>28</v>
      </c>
      <c r="D24" s="5">
        <v>877</v>
      </c>
      <c r="E24" s="5">
        <v>165</v>
      </c>
      <c r="F24" s="5">
        <v>581</v>
      </c>
      <c r="G24" s="5">
        <v>4148</v>
      </c>
      <c r="H24" s="5">
        <v>14566</v>
      </c>
      <c r="I24" s="12">
        <f t="shared" si="0"/>
        <v>14.507772020725387</v>
      </c>
      <c r="J24" s="12">
        <f t="shared" si="1"/>
        <v>15.420560747663551</v>
      </c>
      <c r="K24" s="12">
        <f t="shared" si="2"/>
        <v>18.037383177570092</v>
      </c>
      <c r="L24" s="12">
        <f t="shared" si="3"/>
        <v>3.835743051429326</v>
      </c>
      <c r="M24" s="12">
        <f t="shared" si="4"/>
        <v>75.491059860067381</v>
      </c>
      <c r="N24" s="12">
        <f t="shared" si="5"/>
        <v>78.502202643171799</v>
      </c>
    </row>
    <row r="25" spans="1:14" x14ac:dyDescent="0.35">
      <c r="A25" s="16">
        <v>20</v>
      </c>
      <c r="B25" s="2" t="s">
        <v>11</v>
      </c>
      <c r="C25" s="5">
        <v>77</v>
      </c>
      <c r="D25" s="5">
        <v>2163</v>
      </c>
      <c r="E25" s="5">
        <v>551</v>
      </c>
      <c r="F25" s="5">
        <v>1977</v>
      </c>
      <c r="G25" s="5">
        <v>10150</v>
      </c>
      <c r="H25" s="5">
        <v>55470</v>
      </c>
      <c r="I25" s="12">
        <f t="shared" si="0"/>
        <v>12.261146496815286</v>
      </c>
      <c r="J25" s="12">
        <f t="shared" si="1"/>
        <v>19.742027946972414</v>
      </c>
      <c r="K25" s="12">
        <f t="shared" si="2"/>
        <v>22.500895736295234</v>
      </c>
      <c r="L25" s="12">
        <f t="shared" si="3"/>
        <v>3.4414329730012008</v>
      </c>
      <c r="M25" s="12">
        <f t="shared" si="4"/>
        <v>82.059854727280808</v>
      </c>
      <c r="N25" s="12">
        <f t="shared" si="5"/>
        <v>84.984540734056253</v>
      </c>
    </row>
    <row r="26" spans="1:14" x14ac:dyDescent="0.35">
      <c r="A26" s="16">
        <v>21</v>
      </c>
      <c r="B26" s="2" t="s">
        <v>53</v>
      </c>
      <c r="C26" s="5">
        <v>0</v>
      </c>
      <c r="D26" s="5">
        <v>161</v>
      </c>
      <c r="E26" s="5">
        <v>37</v>
      </c>
      <c r="F26" s="5">
        <v>109</v>
      </c>
      <c r="G26" s="5">
        <v>809</v>
      </c>
      <c r="H26" s="5">
        <v>3323</v>
      </c>
      <c r="I26" s="12">
        <f t="shared" si="0"/>
        <v>0</v>
      </c>
      <c r="J26" s="12">
        <f t="shared" si="1"/>
        <v>18.686868686868689</v>
      </c>
      <c r="K26" s="12">
        <f t="shared" si="2"/>
        <v>18.686868686868689</v>
      </c>
      <c r="L26" s="12">
        <f t="shared" si="3"/>
        <v>3.175990675990676</v>
      </c>
      <c r="M26" s="12">
        <f t="shared" si="4"/>
        <v>78.354161754303234</v>
      </c>
      <c r="N26" s="12">
        <f t="shared" si="5"/>
        <v>80.924310304173545</v>
      </c>
    </row>
    <row r="27" spans="1:14" x14ac:dyDescent="0.35">
      <c r="A27" s="16">
        <v>22</v>
      </c>
      <c r="B27" s="2" t="s">
        <v>12</v>
      </c>
      <c r="C27" s="5">
        <v>40</v>
      </c>
      <c r="D27" s="5">
        <v>993</v>
      </c>
      <c r="E27" s="5">
        <v>420</v>
      </c>
      <c r="F27" s="5">
        <v>2212</v>
      </c>
      <c r="G27" s="5">
        <v>9533</v>
      </c>
      <c r="H27" s="5">
        <v>64415</v>
      </c>
      <c r="I27" s="12">
        <f t="shared" si="0"/>
        <v>8.695652173913043</v>
      </c>
      <c r="J27" s="12">
        <f t="shared" si="1"/>
        <v>28.905712319339301</v>
      </c>
      <c r="K27" s="12">
        <f t="shared" si="2"/>
        <v>31.658637302133521</v>
      </c>
      <c r="L27" s="12">
        <f t="shared" si="3"/>
        <v>3.3199753853542862</v>
      </c>
      <c r="M27" s="12">
        <f t="shared" si="4"/>
        <v>84.578518907563023</v>
      </c>
      <c r="N27" s="12">
        <f t="shared" si="5"/>
        <v>87.482930672268907</v>
      </c>
    </row>
    <row r="28" spans="1:14" x14ac:dyDescent="0.35">
      <c r="A28" s="16">
        <v>23</v>
      </c>
      <c r="B28" s="2" t="s">
        <v>54</v>
      </c>
      <c r="C28" s="5">
        <v>14</v>
      </c>
      <c r="D28" s="5">
        <v>402</v>
      </c>
      <c r="E28" s="5">
        <v>71</v>
      </c>
      <c r="F28" s="5">
        <v>269</v>
      </c>
      <c r="G28" s="5">
        <v>1752</v>
      </c>
      <c r="H28" s="5">
        <v>6706</v>
      </c>
      <c r="I28" s="12">
        <f t="shared" si="0"/>
        <v>16.470588235294116</v>
      </c>
      <c r="J28" s="12">
        <f t="shared" si="1"/>
        <v>14.579055441478438</v>
      </c>
      <c r="K28" s="12">
        <f t="shared" si="2"/>
        <v>17.453798767967147</v>
      </c>
      <c r="L28" s="12">
        <f t="shared" si="3"/>
        <v>3.8566308243727603</v>
      </c>
      <c r="M28" s="12">
        <f t="shared" si="4"/>
        <v>76.841984645353506</v>
      </c>
      <c r="N28" s="12">
        <f t="shared" si="5"/>
        <v>79.92437263664489</v>
      </c>
    </row>
    <row r="29" spans="1:14" x14ac:dyDescent="0.35">
      <c r="A29" s="16">
        <v>24</v>
      </c>
      <c r="B29" s="2" t="s">
        <v>55</v>
      </c>
      <c r="C29" s="5">
        <v>4</v>
      </c>
      <c r="D29" s="5">
        <v>324</v>
      </c>
      <c r="E29" s="5">
        <v>96</v>
      </c>
      <c r="F29" s="5">
        <v>229</v>
      </c>
      <c r="G29" s="5">
        <v>1679</v>
      </c>
      <c r="H29" s="5">
        <v>9790</v>
      </c>
      <c r="I29" s="12">
        <f t="shared" si="0"/>
        <v>4</v>
      </c>
      <c r="J29" s="12">
        <f t="shared" si="1"/>
        <v>22.641509433962266</v>
      </c>
      <c r="K29" s="12">
        <f t="shared" si="2"/>
        <v>23.584905660377359</v>
      </c>
      <c r="L29" s="12">
        <f t="shared" si="3"/>
        <v>2.2856572512226769</v>
      </c>
      <c r="M29" s="12">
        <f t="shared" si="4"/>
        <v>83.689519575995902</v>
      </c>
      <c r="N29" s="12">
        <f t="shared" si="5"/>
        <v>85.647119165669352</v>
      </c>
    </row>
    <row r="30" spans="1:14" x14ac:dyDescent="0.35">
      <c r="A30" s="16">
        <v>25</v>
      </c>
      <c r="B30" s="2" t="s">
        <v>13</v>
      </c>
      <c r="C30" s="5">
        <v>60</v>
      </c>
      <c r="D30" s="5">
        <v>1976</v>
      </c>
      <c r="E30" s="5">
        <v>523</v>
      </c>
      <c r="F30" s="5">
        <v>1393</v>
      </c>
      <c r="G30" s="5">
        <v>8919</v>
      </c>
      <c r="H30" s="5">
        <v>43676</v>
      </c>
      <c r="I30" s="12">
        <f t="shared" si="0"/>
        <v>10.291595197255575</v>
      </c>
      <c r="J30" s="12">
        <f t="shared" si="1"/>
        <v>20.437670965220789</v>
      </c>
      <c r="K30" s="12">
        <f t="shared" si="2"/>
        <v>22.782336850332161</v>
      </c>
      <c r="L30" s="12">
        <f t="shared" si="3"/>
        <v>3.0908163038895915</v>
      </c>
      <c r="M30" s="12">
        <f t="shared" si="4"/>
        <v>80.899459139067943</v>
      </c>
      <c r="N30" s="12">
        <f t="shared" si="5"/>
        <v>83.479662147143813</v>
      </c>
    </row>
    <row r="31" spans="1:14" x14ac:dyDescent="0.35">
      <c r="A31" s="16">
        <v>26</v>
      </c>
      <c r="B31" s="2" t="s">
        <v>14</v>
      </c>
      <c r="C31" s="5">
        <v>96</v>
      </c>
      <c r="D31" s="5">
        <v>2866</v>
      </c>
      <c r="E31" s="5">
        <v>455</v>
      </c>
      <c r="F31" s="5">
        <v>3495</v>
      </c>
      <c r="G31" s="5">
        <v>17920</v>
      </c>
      <c r="H31" s="5">
        <v>55088</v>
      </c>
      <c r="I31" s="12">
        <f t="shared" si="0"/>
        <v>17.422867513611614</v>
      </c>
      <c r="J31" s="12">
        <f t="shared" si="1"/>
        <v>13.315774070822359</v>
      </c>
      <c r="K31" s="12">
        <f t="shared" si="2"/>
        <v>16.125256072578285</v>
      </c>
      <c r="L31" s="12">
        <f t="shared" si="3"/>
        <v>5.9658945427854499</v>
      </c>
      <c r="M31" s="12">
        <f t="shared" si="4"/>
        <v>72.007633687567804</v>
      </c>
      <c r="N31" s="12">
        <f t="shared" si="5"/>
        <v>76.576081983713067</v>
      </c>
    </row>
    <row r="32" spans="1:14" x14ac:dyDescent="0.35">
      <c r="A32" s="16">
        <v>27</v>
      </c>
      <c r="B32" s="2" t="s">
        <v>15</v>
      </c>
      <c r="C32" s="5">
        <v>107</v>
      </c>
      <c r="D32" s="5">
        <v>3701</v>
      </c>
      <c r="E32" s="5">
        <v>1085</v>
      </c>
      <c r="F32" s="5">
        <v>3511</v>
      </c>
      <c r="G32" s="5">
        <v>19650</v>
      </c>
      <c r="H32" s="5">
        <v>101844</v>
      </c>
      <c r="I32" s="12">
        <f t="shared" si="0"/>
        <v>8.9765100671140932</v>
      </c>
      <c r="J32" s="12">
        <f t="shared" si="1"/>
        <v>22.17453505007153</v>
      </c>
      <c r="K32" s="12">
        <f t="shared" si="2"/>
        <v>24.361332515838953</v>
      </c>
      <c r="L32" s="12">
        <f t="shared" si="3"/>
        <v>3.3325423567936974</v>
      </c>
      <c r="M32" s="12">
        <f t="shared" si="4"/>
        <v>81.471941122355105</v>
      </c>
      <c r="N32" s="12">
        <f t="shared" si="5"/>
        <v>84.280628774849006</v>
      </c>
    </row>
    <row r="33" spans="1:14" x14ac:dyDescent="0.35">
      <c r="A33" s="16">
        <v>28</v>
      </c>
      <c r="B33" s="2" t="s">
        <v>16</v>
      </c>
      <c r="C33" s="5">
        <v>30</v>
      </c>
      <c r="D33" s="5">
        <v>1249</v>
      </c>
      <c r="E33" s="5">
        <v>279</v>
      </c>
      <c r="F33" s="5">
        <v>853</v>
      </c>
      <c r="G33" s="5">
        <v>5388</v>
      </c>
      <c r="H33" s="5">
        <v>23295</v>
      </c>
      <c r="I33" s="12">
        <f t="shared" si="0"/>
        <v>9.7087378640776691</v>
      </c>
      <c r="J33" s="12">
        <f t="shared" si="1"/>
        <v>17.907573812580228</v>
      </c>
      <c r="K33" s="12">
        <f t="shared" si="2"/>
        <v>19.833119383825419</v>
      </c>
      <c r="L33" s="12">
        <f t="shared" si="3"/>
        <v>3.5323836342554245</v>
      </c>
      <c r="M33" s="12">
        <f t="shared" si="4"/>
        <v>78.869853737811482</v>
      </c>
      <c r="N33" s="12">
        <f t="shared" si="5"/>
        <v>81.7578548212351</v>
      </c>
    </row>
    <row r="34" spans="1:14" x14ac:dyDescent="0.35">
      <c r="A34" s="16">
        <v>29</v>
      </c>
      <c r="B34" s="2" t="s">
        <v>56</v>
      </c>
      <c r="C34" s="5">
        <v>3</v>
      </c>
      <c r="D34" s="5">
        <v>254</v>
      </c>
      <c r="E34" s="5">
        <v>51</v>
      </c>
      <c r="F34" s="5">
        <v>215</v>
      </c>
      <c r="G34" s="5">
        <v>1488</v>
      </c>
      <c r="H34" s="5">
        <v>5717</v>
      </c>
      <c r="I34" s="12">
        <f t="shared" si="0"/>
        <v>5.5555555555555554</v>
      </c>
      <c r="J34" s="12">
        <f t="shared" si="1"/>
        <v>16.558441558441558</v>
      </c>
      <c r="K34" s="12">
        <f t="shared" si="2"/>
        <v>17.532467532467532</v>
      </c>
      <c r="L34" s="12">
        <f t="shared" si="3"/>
        <v>3.6244099797707352</v>
      </c>
      <c r="M34" s="12">
        <f t="shared" si="4"/>
        <v>77.048517520215626</v>
      </c>
      <c r="N34" s="12">
        <f t="shared" si="5"/>
        <v>79.946091644204856</v>
      </c>
    </row>
    <row r="35" spans="1:14" x14ac:dyDescent="0.35">
      <c r="A35" s="16">
        <v>30</v>
      </c>
      <c r="B35" s="2" t="s">
        <v>57</v>
      </c>
      <c r="C35" s="5">
        <v>9</v>
      </c>
      <c r="D35" s="5">
        <v>132</v>
      </c>
      <c r="E35" s="5">
        <v>22</v>
      </c>
      <c r="F35" s="5">
        <v>57</v>
      </c>
      <c r="G35" s="5">
        <v>479</v>
      </c>
      <c r="H35" s="5">
        <v>1866</v>
      </c>
      <c r="I35" s="12">
        <f t="shared" si="0"/>
        <v>29.032258064516132</v>
      </c>
      <c r="J35" s="12">
        <f t="shared" si="1"/>
        <v>13.496932515337424</v>
      </c>
      <c r="K35" s="12">
        <f t="shared" si="2"/>
        <v>19.018404907975462</v>
      </c>
      <c r="L35" s="12">
        <f t="shared" si="3"/>
        <v>2.9641185647425896</v>
      </c>
      <c r="M35" s="12">
        <f t="shared" si="4"/>
        <v>77.685262281432145</v>
      </c>
      <c r="N35" s="12">
        <f t="shared" si="5"/>
        <v>80.058284762697753</v>
      </c>
    </row>
    <row r="36" spans="1:14" x14ac:dyDescent="0.35">
      <c r="A36" s="16">
        <v>31</v>
      </c>
      <c r="B36" s="2" t="s">
        <v>17</v>
      </c>
      <c r="C36" s="5">
        <v>32</v>
      </c>
      <c r="D36" s="5">
        <v>1123</v>
      </c>
      <c r="E36" s="5">
        <v>261</v>
      </c>
      <c r="F36" s="5">
        <v>1604</v>
      </c>
      <c r="G36" s="5">
        <v>7046</v>
      </c>
      <c r="H36" s="5">
        <v>37838</v>
      </c>
      <c r="I36" s="12">
        <f t="shared" si="0"/>
        <v>10.921501706484642</v>
      </c>
      <c r="J36" s="12">
        <f t="shared" si="1"/>
        <v>18.432203389830509</v>
      </c>
      <c r="K36" s="12">
        <f t="shared" si="2"/>
        <v>20.692090395480225</v>
      </c>
      <c r="L36" s="12">
        <f t="shared" si="3"/>
        <v>4.0667308959991884</v>
      </c>
      <c r="M36" s="12">
        <f t="shared" si="4"/>
        <v>81.393047668215459</v>
      </c>
      <c r="N36" s="12">
        <f t="shared" si="5"/>
        <v>84.8434004474273</v>
      </c>
    </row>
    <row r="37" spans="1:14" x14ac:dyDescent="0.35">
      <c r="A37" s="16">
        <v>32</v>
      </c>
      <c r="B37" s="2" t="s">
        <v>38</v>
      </c>
      <c r="C37" s="5">
        <v>4</v>
      </c>
      <c r="D37" s="5">
        <v>272</v>
      </c>
      <c r="E37" s="5">
        <v>72</v>
      </c>
      <c r="F37" s="5">
        <v>187</v>
      </c>
      <c r="G37" s="5">
        <v>1340</v>
      </c>
      <c r="H37" s="5">
        <v>7562</v>
      </c>
      <c r="I37" s="12">
        <f t="shared" si="0"/>
        <v>5.2631578947368416</v>
      </c>
      <c r="J37" s="12">
        <f t="shared" si="1"/>
        <v>20.689655172413794</v>
      </c>
      <c r="K37" s="12">
        <f t="shared" si="2"/>
        <v>21.839080459770116</v>
      </c>
      <c r="L37" s="12">
        <f t="shared" si="3"/>
        <v>2.4132146083365598</v>
      </c>
      <c r="M37" s="12">
        <f t="shared" si="4"/>
        <v>83.199471889096714</v>
      </c>
      <c r="N37" s="12">
        <f t="shared" si="5"/>
        <v>85.256903949829464</v>
      </c>
    </row>
    <row r="38" spans="1:14" x14ac:dyDescent="0.35">
      <c r="A38" s="16">
        <v>33</v>
      </c>
      <c r="B38" s="2" t="s">
        <v>18</v>
      </c>
      <c r="C38" s="5">
        <v>170</v>
      </c>
      <c r="D38" s="5">
        <v>5356</v>
      </c>
      <c r="E38" s="5">
        <v>842</v>
      </c>
      <c r="F38" s="5">
        <v>5194</v>
      </c>
      <c r="G38" s="5">
        <v>27470</v>
      </c>
      <c r="H38" s="5">
        <v>83248</v>
      </c>
      <c r="I38" s="12">
        <f t="shared" si="0"/>
        <v>16.798418972332016</v>
      </c>
      <c r="J38" s="12">
        <f t="shared" si="1"/>
        <v>13.222361809045227</v>
      </c>
      <c r="K38" s="12">
        <f t="shared" si="2"/>
        <v>15.891959798994975</v>
      </c>
      <c r="L38" s="12">
        <f t="shared" si="3"/>
        <v>5.8727753782139711</v>
      </c>
      <c r="M38" s="12">
        <f t="shared" si="4"/>
        <v>71.82000138035751</v>
      </c>
      <c r="N38" s="12">
        <f t="shared" si="5"/>
        <v>76.300986955621511</v>
      </c>
    </row>
    <row r="39" spans="1:14" x14ac:dyDescent="0.35">
      <c r="A39" s="16">
        <v>34</v>
      </c>
      <c r="B39" s="2" t="s">
        <v>58</v>
      </c>
      <c r="C39" s="5">
        <v>3</v>
      </c>
      <c r="D39" s="5">
        <v>178</v>
      </c>
      <c r="E39" s="5">
        <v>41</v>
      </c>
      <c r="F39" s="5">
        <v>141</v>
      </c>
      <c r="G39" s="5">
        <v>1120</v>
      </c>
      <c r="H39" s="5">
        <v>6521</v>
      </c>
      <c r="I39" s="12">
        <f t="shared" si="0"/>
        <v>6.8181818181818175</v>
      </c>
      <c r="J39" s="12">
        <f t="shared" si="1"/>
        <v>18.468468468468469</v>
      </c>
      <c r="K39" s="12">
        <f t="shared" si="2"/>
        <v>19.81981981981982</v>
      </c>
      <c r="L39" s="12">
        <f t="shared" si="3"/>
        <v>2.1164815370759529</v>
      </c>
      <c r="M39" s="12">
        <f t="shared" si="4"/>
        <v>83.795939347211515</v>
      </c>
      <c r="N39" s="12">
        <f t="shared" si="5"/>
        <v>85.607812901567726</v>
      </c>
    </row>
    <row r="40" spans="1:14" x14ac:dyDescent="0.35">
      <c r="A40" s="16">
        <v>35</v>
      </c>
      <c r="B40" s="2" t="s">
        <v>19</v>
      </c>
      <c r="C40" s="5">
        <v>48</v>
      </c>
      <c r="D40" s="5">
        <v>1644</v>
      </c>
      <c r="E40" s="5">
        <v>519</v>
      </c>
      <c r="F40" s="5">
        <v>2197</v>
      </c>
      <c r="G40" s="5">
        <v>10737</v>
      </c>
      <c r="H40" s="5">
        <v>66173</v>
      </c>
      <c r="I40" s="12">
        <f t="shared" si="0"/>
        <v>8.4656084656084651</v>
      </c>
      <c r="J40" s="12">
        <f t="shared" si="1"/>
        <v>23.473541383989144</v>
      </c>
      <c r="K40" s="12">
        <f t="shared" si="2"/>
        <v>25.64450474898236</v>
      </c>
      <c r="L40" s="12">
        <f t="shared" si="3"/>
        <v>3.213397689044903</v>
      </c>
      <c r="M40" s="12">
        <f t="shared" si="4"/>
        <v>83.649993047391519</v>
      </c>
      <c r="N40" s="12">
        <f t="shared" si="5"/>
        <v>86.427244112404722</v>
      </c>
    </row>
    <row r="41" spans="1:14" x14ac:dyDescent="0.35">
      <c r="A41" s="16">
        <v>36</v>
      </c>
      <c r="B41" s="2" t="s">
        <v>20</v>
      </c>
      <c r="C41" s="5">
        <v>44</v>
      </c>
      <c r="D41" s="5">
        <v>1751</v>
      </c>
      <c r="E41" s="5">
        <v>574</v>
      </c>
      <c r="F41" s="5">
        <v>2196</v>
      </c>
      <c r="G41" s="5">
        <v>11758</v>
      </c>
      <c r="H41" s="5">
        <v>65236</v>
      </c>
      <c r="I41" s="12">
        <f t="shared" si="0"/>
        <v>7.1197411003236244</v>
      </c>
      <c r="J41" s="12">
        <f t="shared" si="1"/>
        <v>24.229632756437315</v>
      </c>
      <c r="K41" s="12">
        <f t="shared" si="2"/>
        <v>26.086956521739129</v>
      </c>
      <c r="L41" s="12">
        <f t="shared" si="3"/>
        <v>3.2566140704709929</v>
      </c>
      <c r="M41" s="12">
        <f t="shared" si="4"/>
        <v>82.379088268720807</v>
      </c>
      <c r="N41" s="12">
        <f t="shared" si="5"/>
        <v>85.152165677484533</v>
      </c>
    </row>
    <row r="42" spans="1:14" x14ac:dyDescent="0.35">
      <c r="A42" s="16">
        <v>37</v>
      </c>
      <c r="B42" s="2" t="s">
        <v>21</v>
      </c>
      <c r="C42" s="5">
        <v>65</v>
      </c>
      <c r="D42" s="5">
        <v>1735</v>
      </c>
      <c r="E42" s="5">
        <v>345</v>
      </c>
      <c r="F42" s="5">
        <v>1447</v>
      </c>
      <c r="G42" s="5">
        <v>6960</v>
      </c>
      <c r="H42" s="5">
        <v>25002</v>
      </c>
      <c r="I42" s="12">
        <f t="shared" si="0"/>
        <v>15.853658536585366</v>
      </c>
      <c r="J42" s="12">
        <f t="shared" si="1"/>
        <v>16.083916083916083</v>
      </c>
      <c r="K42" s="12">
        <f t="shared" si="2"/>
        <v>19.114219114219114</v>
      </c>
      <c r="L42" s="12">
        <f t="shared" si="3"/>
        <v>5.4709062724488637</v>
      </c>
      <c r="M42" s="12">
        <f t="shared" si="4"/>
        <v>74.836122003053077</v>
      </c>
      <c r="N42" s="12">
        <f t="shared" si="5"/>
        <v>79.167290251129941</v>
      </c>
    </row>
    <row r="43" spans="1:14" x14ac:dyDescent="0.35">
      <c r="A43" s="16">
        <v>38</v>
      </c>
      <c r="B43" s="2" t="s">
        <v>59</v>
      </c>
      <c r="C43" s="5">
        <v>4</v>
      </c>
      <c r="D43" s="5">
        <v>144</v>
      </c>
      <c r="E43" s="5">
        <v>37</v>
      </c>
      <c r="F43" s="5">
        <v>121</v>
      </c>
      <c r="G43" s="5">
        <v>688</v>
      </c>
      <c r="H43" s="5">
        <v>2274</v>
      </c>
      <c r="I43" s="12">
        <f t="shared" si="0"/>
        <v>9.7560975609756095</v>
      </c>
      <c r="J43" s="12">
        <f t="shared" si="1"/>
        <v>20</v>
      </c>
      <c r="K43" s="12">
        <f t="shared" si="2"/>
        <v>22.162162162162165</v>
      </c>
      <c r="L43" s="12">
        <f t="shared" si="3"/>
        <v>5.0521920668058451</v>
      </c>
      <c r="M43" s="12">
        <f t="shared" si="4"/>
        <v>73.759325332468379</v>
      </c>
      <c r="N43" s="12">
        <f t="shared" si="5"/>
        <v>77.684073953940967</v>
      </c>
    </row>
    <row r="44" spans="1:14" x14ac:dyDescent="0.35">
      <c r="A44" s="16">
        <v>39</v>
      </c>
      <c r="B44" s="2" t="s">
        <v>60</v>
      </c>
      <c r="C44" s="5">
        <v>19</v>
      </c>
      <c r="D44" s="5">
        <v>470</v>
      </c>
      <c r="E44" s="5">
        <v>166</v>
      </c>
      <c r="F44" s="5">
        <v>518</v>
      </c>
      <c r="G44" s="5">
        <v>3269</v>
      </c>
      <c r="H44" s="5">
        <v>20105</v>
      </c>
      <c r="I44" s="12">
        <f t="shared" si="0"/>
        <v>10.27027027027027</v>
      </c>
      <c r="J44" s="12">
        <f t="shared" si="1"/>
        <v>25.34351145038168</v>
      </c>
      <c r="K44" s="12">
        <f t="shared" si="2"/>
        <v>28.244274809160309</v>
      </c>
      <c r="L44" s="12">
        <f t="shared" si="3"/>
        <v>2.5117587159967028</v>
      </c>
      <c r="M44" s="12">
        <f t="shared" si="4"/>
        <v>84.149506110832078</v>
      </c>
      <c r="N44" s="12">
        <f t="shared" si="5"/>
        <v>86.317595847982588</v>
      </c>
    </row>
    <row r="45" spans="1:14" x14ac:dyDescent="0.35">
      <c r="A45" s="16">
        <v>40</v>
      </c>
      <c r="B45" s="2" t="s">
        <v>22</v>
      </c>
      <c r="C45" s="5">
        <v>29</v>
      </c>
      <c r="D45" s="5">
        <v>935</v>
      </c>
      <c r="E45" s="5">
        <v>304</v>
      </c>
      <c r="F45" s="5">
        <v>1997</v>
      </c>
      <c r="G45" s="5">
        <v>10553</v>
      </c>
      <c r="H45" s="5">
        <v>46007</v>
      </c>
      <c r="I45" s="12">
        <f t="shared" si="0"/>
        <v>8.7087087087087074</v>
      </c>
      <c r="J45" s="12">
        <f t="shared" si="1"/>
        <v>23.974763406940063</v>
      </c>
      <c r="K45" s="12">
        <f t="shared" si="2"/>
        <v>26.261829652996845</v>
      </c>
      <c r="L45" s="12">
        <f t="shared" si="3"/>
        <v>4.1600699941671531</v>
      </c>
      <c r="M45" s="12">
        <f t="shared" si="4"/>
        <v>78.567891114640432</v>
      </c>
      <c r="N45" s="12">
        <f t="shared" si="5"/>
        <v>81.978243420940274</v>
      </c>
    </row>
    <row r="46" spans="1:14" x14ac:dyDescent="0.35">
      <c r="A46" s="16">
        <v>41</v>
      </c>
      <c r="B46" s="2" t="s">
        <v>61</v>
      </c>
      <c r="C46" s="5">
        <v>0</v>
      </c>
      <c r="D46" s="5">
        <v>116</v>
      </c>
      <c r="E46" s="5">
        <v>32</v>
      </c>
      <c r="F46" s="5">
        <v>67</v>
      </c>
      <c r="G46" s="5">
        <v>692</v>
      </c>
      <c r="H46" s="5">
        <v>3588</v>
      </c>
      <c r="I46" s="12">
        <f t="shared" si="0"/>
        <v>0</v>
      </c>
      <c r="J46" s="12">
        <f t="shared" si="1"/>
        <v>21.621621621621621</v>
      </c>
      <c r="K46" s="12">
        <f t="shared" si="2"/>
        <v>21.621621621621621</v>
      </c>
      <c r="L46" s="12">
        <f t="shared" si="3"/>
        <v>1.8331053351573188</v>
      </c>
      <c r="M46" s="12">
        <f t="shared" si="4"/>
        <v>82.539682539682531</v>
      </c>
      <c r="N46" s="12">
        <f t="shared" si="5"/>
        <v>84.080975385323214</v>
      </c>
    </row>
    <row r="47" spans="1:14" x14ac:dyDescent="0.35">
      <c r="A47" s="16">
        <v>42</v>
      </c>
      <c r="B47" s="2" t="s">
        <v>23</v>
      </c>
      <c r="C47" s="5">
        <v>40</v>
      </c>
      <c r="D47" s="5">
        <v>1030</v>
      </c>
      <c r="E47" s="5">
        <v>288</v>
      </c>
      <c r="F47" s="5">
        <v>2000</v>
      </c>
      <c r="G47" s="5">
        <v>6750</v>
      </c>
      <c r="H47" s="5">
        <v>40351</v>
      </c>
      <c r="I47" s="12">
        <f t="shared" si="0"/>
        <v>12.195121951219512</v>
      </c>
      <c r="J47" s="12">
        <f t="shared" si="1"/>
        <v>21.207658321060382</v>
      </c>
      <c r="K47" s="12">
        <f t="shared" si="2"/>
        <v>24.153166421207658</v>
      </c>
      <c r="L47" s="12">
        <f t="shared" si="3"/>
        <v>4.7224386673278076</v>
      </c>
      <c r="M47" s="12">
        <f t="shared" si="4"/>
        <v>82.179589010407113</v>
      </c>
      <c r="N47" s="12">
        <f t="shared" si="5"/>
        <v>86.252825808028348</v>
      </c>
    </row>
    <row r="48" spans="1:14" x14ac:dyDescent="0.35">
      <c r="A48" s="16">
        <v>43</v>
      </c>
      <c r="B48" s="2" t="s">
        <v>24</v>
      </c>
      <c r="C48" s="5">
        <v>44</v>
      </c>
      <c r="D48" s="5">
        <v>1371</v>
      </c>
      <c r="E48" s="5">
        <v>486</v>
      </c>
      <c r="F48" s="5">
        <v>1413</v>
      </c>
      <c r="G48" s="5">
        <v>7844</v>
      </c>
      <c r="H48" s="5">
        <v>47465</v>
      </c>
      <c r="I48" s="12">
        <f t="shared" si="0"/>
        <v>8.3018867924528301</v>
      </c>
      <c r="J48" s="12">
        <f t="shared" si="1"/>
        <v>25.565491846396633</v>
      </c>
      <c r="K48" s="12">
        <f t="shared" si="2"/>
        <v>27.880063124671228</v>
      </c>
      <c r="L48" s="12">
        <f t="shared" si="3"/>
        <v>2.8908711485740008</v>
      </c>
      <c r="M48" s="12">
        <f t="shared" si="4"/>
        <v>83.680053594725152</v>
      </c>
      <c r="N48" s="12">
        <f t="shared" si="5"/>
        <v>86.171150523606372</v>
      </c>
    </row>
    <row r="49" spans="1:14" x14ac:dyDescent="0.35">
      <c r="A49" s="16">
        <v>44</v>
      </c>
      <c r="B49" s="2" t="s">
        <v>25</v>
      </c>
      <c r="C49" s="5">
        <v>47</v>
      </c>
      <c r="D49" s="5">
        <v>775</v>
      </c>
      <c r="E49" s="5">
        <v>390</v>
      </c>
      <c r="F49" s="5">
        <v>4348</v>
      </c>
      <c r="G49" s="5">
        <v>12470</v>
      </c>
      <c r="H49" s="5">
        <v>71036</v>
      </c>
      <c r="I49" s="12">
        <f t="shared" si="0"/>
        <v>10.755148741418765</v>
      </c>
      <c r="J49" s="12">
        <f t="shared" si="1"/>
        <v>32.178217821782177</v>
      </c>
      <c r="K49" s="12">
        <f t="shared" si="2"/>
        <v>36.056105610561055</v>
      </c>
      <c r="L49" s="12">
        <f t="shared" si="3"/>
        <v>5.7678021861402948</v>
      </c>
      <c r="M49" s="12">
        <f t="shared" si="4"/>
        <v>80.856876180936553</v>
      </c>
      <c r="N49" s="12">
        <f t="shared" si="5"/>
        <v>85.805996312063186</v>
      </c>
    </row>
    <row r="50" spans="1:14" x14ac:dyDescent="0.35">
      <c r="A50" s="16">
        <v>45</v>
      </c>
      <c r="B50" s="2" t="s">
        <v>62</v>
      </c>
      <c r="C50" s="5">
        <v>84</v>
      </c>
      <c r="D50" s="5">
        <v>2498</v>
      </c>
      <c r="E50" s="5">
        <v>604</v>
      </c>
      <c r="F50" s="5">
        <v>3502</v>
      </c>
      <c r="G50" s="5">
        <v>15406</v>
      </c>
      <c r="H50" s="5">
        <v>66798</v>
      </c>
      <c r="I50" s="12">
        <f t="shared" si="0"/>
        <v>12.209302325581394</v>
      </c>
      <c r="J50" s="12">
        <f t="shared" si="1"/>
        <v>18.957940991839298</v>
      </c>
      <c r="K50" s="12">
        <f t="shared" si="2"/>
        <v>21.594475831763969</v>
      </c>
      <c r="L50" s="12">
        <f t="shared" si="3"/>
        <v>4.9815078236130867</v>
      </c>
      <c r="M50" s="12">
        <f t="shared" si="4"/>
        <v>77.938534058292291</v>
      </c>
      <c r="N50" s="12">
        <f t="shared" si="5"/>
        <v>82.024595710918717</v>
      </c>
    </row>
    <row r="51" spans="1:14" x14ac:dyDescent="0.35">
      <c r="A51" s="16">
        <v>46</v>
      </c>
      <c r="B51" s="2" t="s">
        <v>39</v>
      </c>
      <c r="C51" s="5">
        <v>30</v>
      </c>
      <c r="D51" s="5">
        <v>974</v>
      </c>
      <c r="E51" s="5">
        <v>218</v>
      </c>
      <c r="F51" s="5">
        <v>881</v>
      </c>
      <c r="G51" s="5">
        <v>4521</v>
      </c>
      <c r="H51" s="5">
        <v>19578</v>
      </c>
      <c r="I51" s="12">
        <f t="shared" si="0"/>
        <v>12.096774193548388</v>
      </c>
      <c r="J51" s="12">
        <f t="shared" si="1"/>
        <v>17.839607201309331</v>
      </c>
      <c r="K51" s="12">
        <f t="shared" si="2"/>
        <v>20.294599018003272</v>
      </c>
      <c r="L51" s="12">
        <f t="shared" si="3"/>
        <v>4.3061733222542653</v>
      </c>
      <c r="M51" s="12">
        <f t="shared" si="4"/>
        <v>78.374699759807839</v>
      </c>
      <c r="N51" s="12">
        <f t="shared" si="5"/>
        <v>81.901521216973578</v>
      </c>
    </row>
    <row r="52" spans="1:14" x14ac:dyDescent="0.35">
      <c r="A52" s="16">
        <v>47</v>
      </c>
      <c r="B52" s="2" t="s">
        <v>63</v>
      </c>
      <c r="C52" s="5">
        <v>26</v>
      </c>
      <c r="D52" s="5">
        <v>748</v>
      </c>
      <c r="E52" s="5">
        <v>207</v>
      </c>
      <c r="F52" s="5">
        <v>709</v>
      </c>
      <c r="G52" s="5">
        <v>3861</v>
      </c>
      <c r="H52" s="5">
        <v>18570</v>
      </c>
      <c r="I52" s="12">
        <f t="shared" si="0"/>
        <v>11.158798283261802</v>
      </c>
      <c r="J52" s="12">
        <f t="shared" si="1"/>
        <v>21.100917431192663</v>
      </c>
      <c r="K52" s="12">
        <f t="shared" si="2"/>
        <v>23.751274209989806</v>
      </c>
      <c r="L52" s="12">
        <f t="shared" si="3"/>
        <v>3.6775766377924164</v>
      </c>
      <c r="M52" s="12">
        <f t="shared" si="4"/>
        <v>80.250648228176317</v>
      </c>
      <c r="N52" s="12">
        <f t="shared" si="5"/>
        <v>83.314606741573044</v>
      </c>
    </row>
    <row r="53" spans="1:14" x14ac:dyDescent="0.35">
      <c r="A53" s="16">
        <v>48</v>
      </c>
      <c r="B53" s="2" t="s">
        <v>64</v>
      </c>
      <c r="C53" s="5">
        <v>15</v>
      </c>
      <c r="D53" s="5">
        <v>544</v>
      </c>
      <c r="E53" s="5">
        <v>89</v>
      </c>
      <c r="F53" s="5">
        <v>336</v>
      </c>
      <c r="G53" s="5">
        <v>2199</v>
      </c>
      <c r="H53" s="5">
        <v>9862</v>
      </c>
      <c r="I53" s="12">
        <f t="shared" si="0"/>
        <v>14.423076923076922</v>
      </c>
      <c r="J53" s="12">
        <f t="shared" si="1"/>
        <v>13.734567901234568</v>
      </c>
      <c r="K53" s="12">
        <f t="shared" si="2"/>
        <v>16.049382716049383</v>
      </c>
      <c r="L53" s="12">
        <f t="shared" si="3"/>
        <v>3.294763679152775</v>
      </c>
      <c r="M53" s="12">
        <f t="shared" si="4"/>
        <v>79.551504396224885</v>
      </c>
      <c r="N53" s="12">
        <f t="shared" si="5"/>
        <v>82.26183754134064</v>
      </c>
    </row>
    <row r="54" spans="1:14" x14ac:dyDescent="0.35">
      <c r="A54" s="16">
        <v>49</v>
      </c>
      <c r="B54" s="2" t="s">
        <v>26</v>
      </c>
      <c r="C54" s="5">
        <v>47</v>
      </c>
      <c r="D54" s="5">
        <v>1550</v>
      </c>
      <c r="E54" s="5">
        <v>481</v>
      </c>
      <c r="F54" s="5">
        <v>3306</v>
      </c>
      <c r="G54" s="5">
        <v>15599</v>
      </c>
      <c r="H54" s="5">
        <v>73073</v>
      </c>
      <c r="I54" s="12">
        <f t="shared" si="0"/>
        <v>8.9015151515151523</v>
      </c>
      <c r="J54" s="12">
        <f t="shared" si="1"/>
        <v>23.147256977863332</v>
      </c>
      <c r="K54" s="12">
        <f t="shared" si="2"/>
        <v>25.409047160731475</v>
      </c>
      <c r="L54" s="12">
        <f t="shared" si="3"/>
        <v>4.3284148784351721</v>
      </c>
      <c r="M54" s="12">
        <f t="shared" si="4"/>
        <v>79.446171910674295</v>
      </c>
      <c r="N54" s="12">
        <f t="shared" si="5"/>
        <v>83.040509687099089</v>
      </c>
    </row>
    <row r="55" spans="1:14" x14ac:dyDescent="0.35">
      <c r="A55" s="16">
        <v>50</v>
      </c>
      <c r="B55" s="2" t="s">
        <v>27</v>
      </c>
      <c r="C55" s="5">
        <v>48</v>
      </c>
      <c r="D55" s="5">
        <v>1130</v>
      </c>
      <c r="E55" s="5">
        <v>360</v>
      </c>
      <c r="F55" s="5">
        <v>1950</v>
      </c>
      <c r="G55" s="5">
        <v>8300</v>
      </c>
      <c r="H55" s="5">
        <v>52082</v>
      </c>
      <c r="I55" s="12">
        <f t="shared" si="0"/>
        <v>11.76470588235294</v>
      </c>
      <c r="J55" s="12">
        <f t="shared" si="1"/>
        <v>23.407022106631988</v>
      </c>
      <c r="K55" s="12">
        <f t="shared" si="2"/>
        <v>26.527958387516254</v>
      </c>
      <c r="L55" s="12">
        <f t="shared" si="3"/>
        <v>3.6089724607639915</v>
      </c>
      <c r="M55" s="12">
        <f t="shared" si="4"/>
        <v>83.555797984983641</v>
      </c>
      <c r="N55" s="12">
        <f t="shared" si="5"/>
        <v>86.684207148816014</v>
      </c>
    </row>
    <row r="56" spans="1:14" x14ac:dyDescent="0.35">
      <c r="A56" s="16">
        <v>51</v>
      </c>
      <c r="B56" s="2" t="s">
        <v>65</v>
      </c>
      <c r="C56" s="5">
        <v>14</v>
      </c>
      <c r="D56" s="5">
        <v>516</v>
      </c>
      <c r="E56" s="5">
        <v>162</v>
      </c>
      <c r="F56" s="5">
        <v>443</v>
      </c>
      <c r="G56" s="5">
        <v>2688</v>
      </c>
      <c r="H56" s="5">
        <v>14679</v>
      </c>
      <c r="I56" s="12">
        <f t="shared" si="0"/>
        <v>7.9545454545454541</v>
      </c>
      <c r="J56" s="12">
        <f t="shared" si="1"/>
        <v>23.410404624277454</v>
      </c>
      <c r="K56" s="12">
        <f t="shared" si="2"/>
        <v>25.433526011560691</v>
      </c>
      <c r="L56" s="12">
        <f t="shared" si="3"/>
        <v>2.9295066790107125</v>
      </c>
      <c r="M56" s="12">
        <f t="shared" si="4"/>
        <v>82.41998877035374</v>
      </c>
      <c r="N56" s="12">
        <f t="shared" si="5"/>
        <v>84.90735541830432</v>
      </c>
    </row>
    <row r="57" spans="1:14" x14ac:dyDescent="0.35">
      <c r="A57" s="16">
        <v>52</v>
      </c>
      <c r="B57" s="2" t="s">
        <v>28</v>
      </c>
      <c r="C57" s="5">
        <v>68</v>
      </c>
      <c r="D57" s="5">
        <v>2032</v>
      </c>
      <c r="E57" s="5">
        <v>650</v>
      </c>
      <c r="F57" s="5">
        <v>3252</v>
      </c>
      <c r="G57" s="5">
        <v>13343</v>
      </c>
      <c r="H57" s="5">
        <v>77989</v>
      </c>
      <c r="I57" s="12">
        <f t="shared" si="0"/>
        <v>9.4707520891364894</v>
      </c>
      <c r="J57" s="12">
        <f t="shared" si="1"/>
        <v>23.636363636363637</v>
      </c>
      <c r="K57" s="12">
        <f t="shared" si="2"/>
        <v>26.109090909090909</v>
      </c>
      <c r="L57" s="12">
        <f t="shared" si="3"/>
        <v>4.0029049371622705</v>
      </c>
      <c r="M57" s="12">
        <f t="shared" si="4"/>
        <v>82.454749217626656</v>
      </c>
      <c r="N57" s="12">
        <f t="shared" si="5"/>
        <v>85.892962868984185</v>
      </c>
    </row>
    <row r="58" spans="1:14" x14ac:dyDescent="0.35">
      <c r="A58" s="16">
        <v>53</v>
      </c>
      <c r="B58" s="2" t="s">
        <v>66</v>
      </c>
      <c r="C58" s="5">
        <v>57</v>
      </c>
      <c r="D58" s="5">
        <v>1872</v>
      </c>
      <c r="E58" s="5">
        <v>471</v>
      </c>
      <c r="F58" s="5">
        <v>1512</v>
      </c>
      <c r="G58" s="5">
        <v>11841</v>
      </c>
      <c r="H58" s="5">
        <v>57781</v>
      </c>
      <c r="I58" s="12">
        <f t="shared" si="0"/>
        <v>10.795454545454545</v>
      </c>
      <c r="J58" s="12">
        <f t="shared" si="1"/>
        <v>19.625</v>
      </c>
      <c r="K58" s="12">
        <f t="shared" si="2"/>
        <v>22</v>
      </c>
      <c r="L58" s="12">
        <f t="shared" si="3"/>
        <v>2.5500480663822036</v>
      </c>
      <c r="M58" s="12">
        <f t="shared" si="4"/>
        <v>81.228385863300247</v>
      </c>
      <c r="N58" s="12">
        <f t="shared" si="5"/>
        <v>83.353951696797594</v>
      </c>
    </row>
    <row r="59" spans="1:14" x14ac:dyDescent="0.35">
      <c r="A59" s="16">
        <v>54</v>
      </c>
      <c r="B59" s="2" t="s">
        <v>67</v>
      </c>
      <c r="C59" s="5">
        <v>7</v>
      </c>
      <c r="D59" s="5">
        <v>245</v>
      </c>
      <c r="E59" s="5">
        <v>81</v>
      </c>
      <c r="F59" s="5">
        <v>220</v>
      </c>
      <c r="G59" s="5">
        <v>1606</v>
      </c>
      <c r="H59" s="5">
        <v>6796</v>
      </c>
      <c r="I59" s="12">
        <f t="shared" si="0"/>
        <v>7.9545454545454541</v>
      </c>
      <c r="J59" s="12">
        <f t="shared" si="1"/>
        <v>24.324324324324326</v>
      </c>
      <c r="K59" s="12">
        <f t="shared" si="2"/>
        <v>26.426426426426424</v>
      </c>
      <c r="L59" s="12">
        <f t="shared" si="3"/>
        <v>3.1356898517673892</v>
      </c>
      <c r="M59" s="12">
        <f t="shared" si="4"/>
        <v>78.821619113894698</v>
      </c>
      <c r="N59" s="12">
        <f t="shared" si="5"/>
        <v>81.373231268847135</v>
      </c>
    </row>
    <row r="60" spans="1:14" x14ac:dyDescent="0.35">
      <c r="A60" s="16">
        <v>55</v>
      </c>
      <c r="B60" s="2" t="s">
        <v>68</v>
      </c>
      <c r="C60" s="5">
        <v>4</v>
      </c>
      <c r="D60" s="5">
        <v>170</v>
      </c>
      <c r="E60" s="5">
        <v>47</v>
      </c>
      <c r="F60" s="5">
        <v>131</v>
      </c>
      <c r="G60" s="5">
        <v>1083</v>
      </c>
      <c r="H60" s="5">
        <v>6450</v>
      </c>
      <c r="I60" s="12">
        <f t="shared" si="0"/>
        <v>7.8431372549019605</v>
      </c>
      <c r="J60" s="12">
        <f t="shared" si="1"/>
        <v>21.266968325791854</v>
      </c>
      <c r="K60" s="12">
        <f t="shared" si="2"/>
        <v>23.076923076923077</v>
      </c>
      <c r="L60" s="12">
        <f t="shared" si="3"/>
        <v>1.9905789393709163</v>
      </c>
      <c r="M60" s="12">
        <f t="shared" si="4"/>
        <v>84.159707724425886</v>
      </c>
      <c r="N60" s="12">
        <f t="shared" si="5"/>
        <v>85.868997912317326</v>
      </c>
    </row>
    <row r="61" spans="1:14" x14ac:dyDescent="0.35">
      <c r="A61" s="16">
        <v>56</v>
      </c>
      <c r="B61" s="2" t="s">
        <v>69</v>
      </c>
      <c r="C61" s="5">
        <v>9</v>
      </c>
      <c r="D61" s="5">
        <v>250</v>
      </c>
      <c r="E61" s="5">
        <v>45</v>
      </c>
      <c r="F61" s="5">
        <v>175</v>
      </c>
      <c r="G61" s="5">
        <v>1217</v>
      </c>
      <c r="H61" s="5">
        <v>5236</v>
      </c>
      <c r="I61" s="12">
        <f t="shared" si="0"/>
        <v>16.666666666666664</v>
      </c>
      <c r="J61" s="12">
        <f t="shared" si="1"/>
        <v>14.802631578947366</v>
      </c>
      <c r="K61" s="12">
        <f t="shared" si="2"/>
        <v>17.763157894736842</v>
      </c>
      <c r="L61" s="12">
        <f t="shared" si="3"/>
        <v>3.2341526520051747</v>
      </c>
      <c r="M61" s="12">
        <f t="shared" si="4"/>
        <v>78.99818949909475</v>
      </c>
      <c r="N61" s="12">
        <f t="shared" si="5"/>
        <v>81.638503319251669</v>
      </c>
    </row>
    <row r="62" spans="1:14" x14ac:dyDescent="0.35">
      <c r="A62" s="16">
        <v>57</v>
      </c>
      <c r="B62" s="2" t="s">
        <v>70</v>
      </c>
      <c r="C62" s="5">
        <v>11</v>
      </c>
      <c r="D62" s="5">
        <v>455</v>
      </c>
      <c r="E62" s="5">
        <v>186</v>
      </c>
      <c r="F62" s="5">
        <v>621</v>
      </c>
      <c r="G62" s="5">
        <v>3967</v>
      </c>
      <c r="H62" s="5">
        <v>26114</v>
      </c>
      <c r="I62" s="12">
        <f t="shared" si="0"/>
        <v>5.5837563451776653</v>
      </c>
      <c r="J62" s="12">
        <f t="shared" si="1"/>
        <v>28.527607361963192</v>
      </c>
      <c r="K62" s="12">
        <f t="shared" si="2"/>
        <v>30.214723926380366</v>
      </c>
      <c r="L62" s="12">
        <f t="shared" si="3"/>
        <v>2.3227978305591921</v>
      </c>
      <c r="M62" s="12">
        <f t="shared" si="4"/>
        <v>85.056348120643605</v>
      </c>
      <c r="N62" s="12">
        <f t="shared" si="5"/>
        <v>87.079017653573061</v>
      </c>
    </row>
    <row r="63" spans="1:14" x14ac:dyDescent="0.35">
      <c r="A63" s="16">
        <v>58</v>
      </c>
      <c r="B63" s="2" t="s">
        <v>71</v>
      </c>
      <c r="C63" s="5">
        <v>0</v>
      </c>
      <c r="D63" s="5">
        <v>229</v>
      </c>
      <c r="E63" s="5">
        <v>49</v>
      </c>
      <c r="F63" s="5">
        <v>152</v>
      </c>
      <c r="G63" s="5">
        <v>980</v>
      </c>
      <c r="H63" s="5">
        <v>3870</v>
      </c>
      <c r="I63" s="12">
        <f t="shared" si="0"/>
        <v>0</v>
      </c>
      <c r="J63" s="12">
        <f t="shared" si="1"/>
        <v>17.625899280575538</v>
      </c>
      <c r="K63" s="12">
        <f t="shared" si="2"/>
        <v>17.625899280575538</v>
      </c>
      <c r="L63" s="12">
        <f t="shared" si="3"/>
        <v>3.7792143212332174</v>
      </c>
      <c r="M63" s="12">
        <f t="shared" si="4"/>
        <v>77.36905237904837</v>
      </c>
      <c r="N63" s="12">
        <f t="shared" si="5"/>
        <v>80.407836865253898</v>
      </c>
    </row>
    <row r="64" spans="1:14" x14ac:dyDescent="0.35">
      <c r="A64" s="16">
        <v>59</v>
      </c>
      <c r="B64" s="2" t="s">
        <v>29</v>
      </c>
      <c r="C64" s="5">
        <v>40</v>
      </c>
      <c r="D64" s="5">
        <v>862</v>
      </c>
      <c r="E64" s="5">
        <v>313</v>
      </c>
      <c r="F64" s="5">
        <v>2031</v>
      </c>
      <c r="G64" s="5">
        <v>7144</v>
      </c>
      <c r="H64" s="5">
        <v>52422</v>
      </c>
      <c r="I64" s="12">
        <f t="shared" si="0"/>
        <v>11.3314447592068</v>
      </c>
      <c r="J64" s="12">
        <f t="shared" si="1"/>
        <v>25.761316872427987</v>
      </c>
      <c r="K64" s="12">
        <f t="shared" si="2"/>
        <v>29.05349794238683</v>
      </c>
      <c r="L64" s="12">
        <f t="shared" si="3"/>
        <v>3.7298220483719904</v>
      </c>
      <c r="M64" s="12">
        <f t="shared" si="4"/>
        <v>85.104794064646001</v>
      </c>
      <c r="N64" s="12">
        <f t="shared" si="5"/>
        <v>88.4020325665211</v>
      </c>
    </row>
    <row r="65" spans="1:14" x14ac:dyDescent="0.35">
      <c r="A65" s="16">
        <v>60</v>
      </c>
      <c r="B65" s="2" t="s">
        <v>72</v>
      </c>
      <c r="C65" s="5">
        <v>5</v>
      </c>
      <c r="D65" s="5">
        <v>148</v>
      </c>
      <c r="E65" s="5">
        <v>31</v>
      </c>
      <c r="F65" s="5">
        <v>87</v>
      </c>
      <c r="G65" s="5">
        <v>652</v>
      </c>
      <c r="H65" s="5">
        <v>2295</v>
      </c>
      <c r="I65" s="12">
        <f t="shared" si="0"/>
        <v>13.888888888888889</v>
      </c>
      <c r="J65" s="12">
        <f t="shared" si="1"/>
        <v>16.847826086956523</v>
      </c>
      <c r="K65" s="12">
        <f t="shared" si="2"/>
        <v>19.565217391304348</v>
      </c>
      <c r="L65" s="12">
        <f t="shared" si="3"/>
        <v>3.6523929471032743</v>
      </c>
      <c r="M65" s="12">
        <f t="shared" si="4"/>
        <v>75.642715886618333</v>
      </c>
      <c r="N65" s="12">
        <f t="shared" si="5"/>
        <v>78.510217534607776</v>
      </c>
    </row>
    <row r="66" spans="1:14" x14ac:dyDescent="0.35">
      <c r="A66" s="16">
        <v>61</v>
      </c>
      <c r="B66" s="2" t="s">
        <v>82</v>
      </c>
      <c r="C66" s="5">
        <v>0</v>
      </c>
      <c r="D66" s="5">
        <v>17</v>
      </c>
      <c r="E66" s="5">
        <v>3</v>
      </c>
      <c r="F66" s="5">
        <v>25</v>
      </c>
      <c r="G66" s="5">
        <v>241</v>
      </c>
      <c r="H66" s="5">
        <v>894</v>
      </c>
      <c r="I66" s="12">
        <f t="shared" si="0"/>
        <v>0</v>
      </c>
      <c r="J66" s="12">
        <f t="shared" si="1"/>
        <v>15</v>
      </c>
      <c r="K66" s="12">
        <f t="shared" si="2"/>
        <v>15</v>
      </c>
      <c r="L66" s="12">
        <f t="shared" si="3"/>
        <v>2.7203482045701848</v>
      </c>
      <c r="M66" s="12">
        <f t="shared" si="4"/>
        <v>77.068965517241381</v>
      </c>
      <c r="N66" s="12">
        <f t="shared" si="5"/>
        <v>79.224137931034477</v>
      </c>
    </row>
    <row r="67" spans="1:14" x14ac:dyDescent="0.35">
      <c r="A67" s="16">
        <v>62</v>
      </c>
      <c r="B67" s="2" t="s">
        <v>73</v>
      </c>
      <c r="C67" s="5">
        <v>10</v>
      </c>
      <c r="D67" s="5">
        <v>401</v>
      </c>
      <c r="E67" s="5">
        <v>116</v>
      </c>
      <c r="F67" s="5">
        <v>309</v>
      </c>
      <c r="G67" s="5">
        <v>2374</v>
      </c>
      <c r="H67" s="5">
        <v>10261</v>
      </c>
      <c r="I67" s="12">
        <f t="shared" si="0"/>
        <v>7.9365079365079358</v>
      </c>
      <c r="J67" s="12">
        <f t="shared" si="1"/>
        <v>22.011385199240987</v>
      </c>
      <c r="K67" s="12">
        <f t="shared" si="2"/>
        <v>23.908918406072104</v>
      </c>
      <c r="L67" s="12">
        <f t="shared" si="3"/>
        <v>2.923368022705771</v>
      </c>
      <c r="M67" s="12">
        <f t="shared" si="4"/>
        <v>79.272249690976508</v>
      </c>
      <c r="N67" s="12">
        <f t="shared" si="5"/>
        <v>81.65945611866502</v>
      </c>
    </row>
    <row r="68" spans="1:14" x14ac:dyDescent="0.35">
      <c r="A68" s="16">
        <v>63</v>
      </c>
      <c r="B68" s="2" t="s">
        <v>74</v>
      </c>
      <c r="C68" s="5">
        <v>3</v>
      </c>
      <c r="D68" s="5">
        <v>249</v>
      </c>
      <c r="E68" s="5">
        <v>72</v>
      </c>
      <c r="F68" s="5">
        <v>141</v>
      </c>
      <c r="G68" s="5">
        <v>1101</v>
      </c>
      <c r="H68" s="5">
        <v>5716</v>
      </c>
      <c r="I68" s="12">
        <f t="shared" si="0"/>
        <v>4</v>
      </c>
      <c r="J68" s="12">
        <f t="shared" si="1"/>
        <v>22.222222222222221</v>
      </c>
      <c r="K68" s="12">
        <f t="shared" si="2"/>
        <v>23.148148148148149</v>
      </c>
      <c r="L68" s="12">
        <f t="shared" si="3"/>
        <v>2.4073757896534063</v>
      </c>
      <c r="M68" s="12">
        <f t="shared" si="4"/>
        <v>82.150043115837889</v>
      </c>
      <c r="N68" s="12">
        <f t="shared" si="5"/>
        <v>84.17648749640702</v>
      </c>
    </row>
    <row r="69" spans="1:14" x14ac:dyDescent="0.35">
      <c r="A69" s="16">
        <v>64</v>
      </c>
      <c r="B69" s="2" t="s">
        <v>30</v>
      </c>
      <c r="C69" s="5">
        <v>29</v>
      </c>
      <c r="D69" s="5">
        <v>566</v>
      </c>
      <c r="E69" s="5">
        <v>243</v>
      </c>
      <c r="F69" s="5">
        <v>1707</v>
      </c>
      <c r="G69" s="5">
        <v>6895</v>
      </c>
      <c r="H69" s="5">
        <v>49328</v>
      </c>
      <c r="I69" s="12">
        <f t="shared" si="0"/>
        <v>10.661764705882353</v>
      </c>
      <c r="J69" s="12">
        <f t="shared" si="1"/>
        <v>28.997613365155132</v>
      </c>
      <c r="K69" s="12">
        <f t="shared" si="2"/>
        <v>32.4582338902148</v>
      </c>
      <c r="L69" s="12">
        <f t="shared" si="3"/>
        <v>3.3447633976682671</v>
      </c>
      <c r="M69" s="12">
        <f t="shared" si="4"/>
        <v>85.151044363887451</v>
      </c>
      <c r="N69" s="12">
        <f t="shared" si="5"/>
        <v>88.097704125668912</v>
      </c>
    </row>
    <row r="70" spans="1:14" x14ac:dyDescent="0.35">
      <c r="A70" s="16">
        <v>65</v>
      </c>
      <c r="B70" s="2" t="s">
        <v>75</v>
      </c>
      <c r="C70" s="5">
        <v>3</v>
      </c>
      <c r="D70" s="5">
        <v>154</v>
      </c>
      <c r="E70" s="5">
        <v>39</v>
      </c>
      <c r="F70" s="5">
        <v>123</v>
      </c>
      <c r="G70" s="5">
        <v>845</v>
      </c>
      <c r="H70" s="5">
        <v>3605</v>
      </c>
      <c r="I70" s="12">
        <f t="shared" si="0"/>
        <v>7.1428571428571423</v>
      </c>
      <c r="J70" s="12">
        <f t="shared" si="1"/>
        <v>19.897959183673468</v>
      </c>
      <c r="K70" s="12">
        <f t="shared" si="2"/>
        <v>21.428571428571427</v>
      </c>
      <c r="L70" s="12">
        <f t="shared" si="3"/>
        <v>3.2993562231759657</v>
      </c>
      <c r="M70" s="12">
        <f t="shared" si="4"/>
        <v>78.832276404985791</v>
      </c>
      <c r="N70" s="12">
        <f t="shared" si="5"/>
        <v>81.52197682046797</v>
      </c>
    </row>
    <row r="71" spans="1:14" x14ac:dyDescent="0.35">
      <c r="A71" s="16">
        <v>66</v>
      </c>
      <c r="B71" s="2" t="s">
        <v>76</v>
      </c>
      <c r="C71" s="5">
        <v>7</v>
      </c>
      <c r="D71" s="5">
        <v>204</v>
      </c>
      <c r="E71" s="5">
        <v>102</v>
      </c>
      <c r="F71" s="5">
        <v>321</v>
      </c>
      <c r="G71" s="5">
        <v>2451</v>
      </c>
      <c r="H71" s="5">
        <v>15021</v>
      </c>
      <c r="I71" s="12">
        <f t="shared" ref="I71:I85" si="6">C71/SUM(C71,E71)*100</f>
        <v>6.4220183486238538</v>
      </c>
      <c r="J71" s="12">
        <f t="shared" ref="J71:J85" si="7">E71/SUM(C71:E71)*100</f>
        <v>32.587859424920126</v>
      </c>
      <c r="K71" s="12">
        <f t="shared" ref="K71:K85" si="8">SUM(C71,E71)/SUM(C71:E71)*100</f>
        <v>34.824281150159749</v>
      </c>
      <c r="L71" s="12">
        <f t="shared" ref="L71:L85" si="9">F71/SUM(F71,H71)*100</f>
        <v>2.0922956589753618</v>
      </c>
      <c r="M71" s="12">
        <f t="shared" ref="M71:M85" si="10">H71/SUM(F71:H71)*100</f>
        <v>84.420839656044507</v>
      </c>
      <c r="N71" s="12">
        <f t="shared" ref="N71:N85" si="11">SUM(F71,H71)/SUM(F71:H71)*100</f>
        <v>86.224919912325078</v>
      </c>
    </row>
    <row r="72" spans="1:14" x14ac:dyDescent="0.35">
      <c r="A72" s="16">
        <v>67</v>
      </c>
      <c r="B72" s="2" t="s">
        <v>40</v>
      </c>
      <c r="C72" s="5">
        <v>3</v>
      </c>
      <c r="D72" s="5">
        <v>256</v>
      </c>
      <c r="E72" s="5">
        <v>67</v>
      </c>
      <c r="F72" s="5">
        <v>245</v>
      </c>
      <c r="G72" s="5">
        <v>1649</v>
      </c>
      <c r="H72" s="5">
        <v>7628</v>
      </c>
      <c r="I72" s="12">
        <f t="shared" si="6"/>
        <v>4.2857142857142856</v>
      </c>
      <c r="J72" s="12">
        <f t="shared" si="7"/>
        <v>20.552147239263803</v>
      </c>
      <c r="K72" s="12">
        <f t="shared" si="8"/>
        <v>21.472392638036812</v>
      </c>
      <c r="L72" s="12">
        <f t="shared" si="9"/>
        <v>3.111901435285152</v>
      </c>
      <c r="M72" s="12">
        <f t="shared" si="10"/>
        <v>80.109220751942871</v>
      </c>
      <c r="N72" s="12">
        <f t="shared" si="11"/>
        <v>82.682209619827759</v>
      </c>
    </row>
    <row r="73" spans="1:14" x14ac:dyDescent="0.35">
      <c r="A73" s="16">
        <v>68</v>
      </c>
      <c r="B73" s="2" t="s">
        <v>77</v>
      </c>
      <c r="C73" s="5">
        <v>0</v>
      </c>
      <c r="D73" s="5">
        <v>93</v>
      </c>
      <c r="E73" s="5">
        <v>17</v>
      </c>
      <c r="F73" s="5">
        <v>78</v>
      </c>
      <c r="G73" s="5">
        <v>441</v>
      </c>
      <c r="H73" s="5">
        <v>2101</v>
      </c>
      <c r="I73" s="12">
        <f t="shared" si="6"/>
        <v>0</v>
      </c>
      <c r="J73" s="12">
        <f t="shared" si="7"/>
        <v>15.454545454545453</v>
      </c>
      <c r="K73" s="12">
        <f t="shared" si="8"/>
        <v>15.454545454545453</v>
      </c>
      <c r="L73" s="12">
        <f t="shared" si="9"/>
        <v>3.5796236805874253</v>
      </c>
      <c r="M73" s="12">
        <f t="shared" si="10"/>
        <v>80.190839694656489</v>
      </c>
      <c r="N73" s="12">
        <f t="shared" si="11"/>
        <v>83.167938931297712</v>
      </c>
    </row>
    <row r="74" spans="1:14" x14ac:dyDescent="0.35">
      <c r="A74" s="16">
        <v>69</v>
      </c>
      <c r="B74" s="2" t="s">
        <v>41</v>
      </c>
      <c r="C74" s="5">
        <v>17</v>
      </c>
      <c r="D74" s="5">
        <v>420</v>
      </c>
      <c r="E74" s="5">
        <v>151</v>
      </c>
      <c r="F74" s="5">
        <v>260</v>
      </c>
      <c r="G74" s="5">
        <v>1957</v>
      </c>
      <c r="H74" s="5">
        <v>10684</v>
      </c>
      <c r="I74" s="12">
        <f t="shared" si="6"/>
        <v>10.119047619047619</v>
      </c>
      <c r="J74" s="12">
        <f t="shared" si="7"/>
        <v>25.680272108843539</v>
      </c>
      <c r="K74" s="12">
        <f t="shared" si="8"/>
        <v>28.571428571428569</v>
      </c>
      <c r="L74" s="12">
        <f t="shared" si="9"/>
        <v>2.3757309941520468</v>
      </c>
      <c r="M74" s="12">
        <f t="shared" si="10"/>
        <v>82.815285636772344</v>
      </c>
      <c r="N74" s="12">
        <f t="shared" si="11"/>
        <v>84.830633284241529</v>
      </c>
    </row>
    <row r="75" spans="1:14" x14ac:dyDescent="0.35">
      <c r="A75" s="16">
        <v>70</v>
      </c>
      <c r="B75" s="2" t="s">
        <v>31</v>
      </c>
      <c r="C75" s="5">
        <v>20</v>
      </c>
      <c r="D75" s="5">
        <v>485</v>
      </c>
      <c r="E75" s="5">
        <v>176</v>
      </c>
      <c r="F75" s="5">
        <v>338</v>
      </c>
      <c r="G75" s="5">
        <v>2303</v>
      </c>
      <c r="H75" s="5">
        <v>13401</v>
      </c>
      <c r="I75" s="12">
        <f t="shared" si="6"/>
        <v>10.204081632653061</v>
      </c>
      <c r="J75" s="12">
        <f t="shared" si="7"/>
        <v>25.844346549192366</v>
      </c>
      <c r="K75" s="12">
        <f t="shared" si="8"/>
        <v>28.781204111600587</v>
      </c>
      <c r="L75" s="12">
        <f t="shared" si="9"/>
        <v>2.4601499381323237</v>
      </c>
      <c r="M75" s="12">
        <f t="shared" si="10"/>
        <v>83.536965465652656</v>
      </c>
      <c r="N75" s="12">
        <f t="shared" si="11"/>
        <v>85.643934671487344</v>
      </c>
    </row>
    <row r="76" spans="1:14" x14ac:dyDescent="0.35">
      <c r="A76" s="16">
        <v>71</v>
      </c>
      <c r="B76" s="2" t="s">
        <v>78</v>
      </c>
      <c r="C76" s="5">
        <v>31</v>
      </c>
      <c r="D76" s="5">
        <v>844</v>
      </c>
      <c r="E76" s="5">
        <v>173</v>
      </c>
      <c r="F76" s="5">
        <v>608</v>
      </c>
      <c r="G76" s="5">
        <v>3680</v>
      </c>
      <c r="H76" s="5">
        <v>14792</v>
      </c>
      <c r="I76" s="12">
        <f t="shared" si="6"/>
        <v>15.196078431372548</v>
      </c>
      <c r="J76" s="12">
        <f t="shared" si="7"/>
        <v>16.507633587786259</v>
      </c>
      <c r="K76" s="12">
        <f t="shared" si="8"/>
        <v>19.465648854961831</v>
      </c>
      <c r="L76" s="12">
        <f t="shared" si="9"/>
        <v>3.9480519480519485</v>
      </c>
      <c r="M76" s="12">
        <f t="shared" si="10"/>
        <v>77.526205450733755</v>
      </c>
      <c r="N76" s="12">
        <f t="shared" si="11"/>
        <v>80.712788259958074</v>
      </c>
    </row>
    <row r="77" spans="1:14" x14ac:dyDescent="0.35">
      <c r="A77" s="16">
        <v>72</v>
      </c>
      <c r="B77" s="2" t="s">
        <v>79</v>
      </c>
      <c r="C77" s="5">
        <v>4</v>
      </c>
      <c r="D77" s="5">
        <v>61</v>
      </c>
      <c r="E77" s="5">
        <v>18</v>
      </c>
      <c r="F77" s="5">
        <v>38</v>
      </c>
      <c r="G77" s="5">
        <v>260</v>
      </c>
      <c r="H77" s="5">
        <v>1392</v>
      </c>
      <c r="I77" s="12">
        <f t="shared" si="6"/>
        <v>18.181818181818183</v>
      </c>
      <c r="J77" s="12">
        <f t="shared" si="7"/>
        <v>21.686746987951807</v>
      </c>
      <c r="K77" s="12">
        <f t="shared" si="8"/>
        <v>26.506024096385545</v>
      </c>
      <c r="L77" s="12">
        <f t="shared" si="9"/>
        <v>2.6573426573426575</v>
      </c>
      <c r="M77" s="12">
        <f t="shared" si="10"/>
        <v>82.366863905325445</v>
      </c>
      <c r="N77" s="12">
        <f t="shared" si="11"/>
        <v>84.615384615384613</v>
      </c>
    </row>
    <row r="78" spans="1:14" x14ac:dyDescent="0.35">
      <c r="A78" s="16">
        <v>73</v>
      </c>
      <c r="B78" s="2" t="s">
        <v>32</v>
      </c>
      <c r="C78" s="5">
        <v>54</v>
      </c>
      <c r="D78" s="5">
        <v>1480</v>
      </c>
      <c r="E78" s="5">
        <v>484</v>
      </c>
      <c r="F78" s="5">
        <v>2837</v>
      </c>
      <c r="G78" s="5">
        <v>13659</v>
      </c>
      <c r="H78" s="5">
        <v>66134</v>
      </c>
      <c r="I78" s="12">
        <f t="shared" si="6"/>
        <v>10.037174721189592</v>
      </c>
      <c r="J78" s="12">
        <f t="shared" si="7"/>
        <v>23.984142715559962</v>
      </c>
      <c r="K78" s="12">
        <f t="shared" si="8"/>
        <v>26.660059464816648</v>
      </c>
      <c r="L78" s="12">
        <f t="shared" si="9"/>
        <v>4.1133229908222297</v>
      </c>
      <c r="M78" s="12">
        <f t="shared" si="10"/>
        <v>80.036306426237445</v>
      </c>
      <c r="N78" s="12">
        <f t="shared" si="11"/>
        <v>83.469684134091736</v>
      </c>
    </row>
    <row r="79" spans="1:14" x14ac:dyDescent="0.35">
      <c r="A79" s="16">
        <v>74</v>
      </c>
      <c r="B79" s="2" t="s">
        <v>33</v>
      </c>
      <c r="C79" s="5">
        <v>102</v>
      </c>
      <c r="D79" s="5">
        <v>3668</v>
      </c>
      <c r="E79" s="5">
        <v>732</v>
      </c>
      <c r="F79" s="5">
        <v>4241</v>
      </c>
      <c r="G79" s="5">
        <v>20846</v>
      </c>
      <c r="H79" s="5">
        <v>87867</v>
      </c>
      <c r="I79" s="12">
        <f t="shared" si="6"/>
        <v>12.23021582733813</v>
      </c>
      <c r="J79" s="12">
        <f t="shared" si="7"/>
        <v>16.259440248778319</v>
      </c>
      <c r="K79" s="12">
        <f t="shared" si="8"/>
        <v>18.5250999555753</v>
      </c>
      <c r="L79" s="12">
        <f t="shared" si="9"/>
        <v>4.6043774699266082</v>
      </c>
      <c r="M79" s="12">
        <f t="shared" si="10"/>
        <v>77.790073835366613</v>
      </c>
      <c r="N79" s="12">
        <f t="shared" si="11"/>
        <v>81.544699612231526</v>
      </c>
    </row>
    <row r="80" spans="1:14" x14ac:dyDescent="0.35">
      <c r="A80" s="16">
        <v>75</v>
      </c>
      <c r="B80" s="2" t="s">
        <v>42</v>
      </c>
      <c r="C80" s="5">
        <v>29</v>
      </c>
      <c r="D80" s="5">
        <v>737</v>
      </c>
      <c r="E80" s="5">
        <v>202</v>
      </c>
      <c r="F80" s="5">
        <v>512</v>
      </c>
      <c r="G80" s="5">
        <v>3014</v>
      </c>
      <c r="H80" s="5">
        <v>15893</v>
      </c>
      <c r="I80" s="12">
        <f t="shared" si="6"/>
        <v>12.554112554112553</v>
      </c>
      <c r="J80" s="12">
        <f t="shared" si="7"/>
        <v>20.867768595041323</v>
      </c>
      <c r="K80" s="12">
        <f t="shared" si="8"/>
        <v>23.863636363636363</v>
      </c>
      <c r="L80" s="12">
        <f t="shared" si="9"/>
        <v>3.1209996952148735</v>
      </c>
      <c r="M80" s="12">
        <f t="shared" si="10"/>
        <v>81.842525361759101</v>
      </c>
      <c r="N80" s="12">
        <f t="shared" si="11"/>
        <v>84.479118389206448</v>
      </c>
    </row>
    <row r="81" spans="1:14" x14ac:dyDescent="0.35">
      <c r="A81" s="16">
        <v>76</v>
      </c>
      <c r="B81" s="2" t="s">
        <v>34</v>
      </c>
      <c r="C81" s="5">
        <v>128</v>
      </c>
      <c r="D81" s="5">
        <v>2986</v>
      </c>
      <c r="E81" s="5">
        <v>820</v>
      </c>
      <c r="F81" s="5">
        <v>6619</v>
      </c>
      <c r="G81" s="5">
        <v>25633</v>
      </c>
      <c r="H81" s="5">
        <v>114463</v>
      </c>
      <c r="I81" s="12">
        <f t="shared" si="6"/>
        <v>13.502109704641349</v>
      </c>
      <c r="J81" s="12">
        <f t="shared" si="7"/>
        <v>20.843924758515506</v>
      </c>
      <c r="K81" s="12">
        <f t="shared" si="8"/>
        <v>24.097610574478903</v>
      </c>
      <c r="L81" s="12">
        <f t="shared" si="9"/>
        <v>5.4665433342693381</v>
      </c>
      <c r="M81" s="12">
        <f t="shared" si="10"/>
        <v>78.017244317213638</v>
      </c>
      <c r="N81" s="12">
        <f t="shared" si="11"/>
        <v>82.528712128957508</v>
      </c>
    </row>
    <row r="82" spans="1:14" x14ac:dyDescent="0.35">
      <c r="A82" s="16">
        <v>77</v>
      </c>
      <c r="B82" s="2" t="s">
        <v>35</v>
      </c>
      <c r="C82" s="5">
        <v>32</v>
      </c>
      <c r="D82" s="5">
        <v>777</v>
      </c>
      <c r="E82" s="5">
        <v>297</v>
      </c>
      <c r="F82" s="5">
        <v>1585</v>
      </c>
      <c r="G82" s="5">
        <v>5923</v>
      </c>
      <c r="H82" s="5">
        <v>48700</v>
      </c>
      <c r="I82" s="12">
        <f t="shared" si="6"/>
        <v>9.7264437689969601</v>
      </c>
      <c r="J82" s="12">
        <f t="shared" si="7"/>
        <v>26.853526220614825</v>
      </c>
      <c r="K82" s="12">
        <f t="shared" si="8"/>
        <v>29.746835443037973</v>
      </c>
      <c r="L82" s="12">
        <f t="shared" si="9"/>
        <v>3.1520334095654765</v>
      </c>
      <c r="M82" s="12">
        <f t="shared" si="10"/>
        <v>86.642470822658709</v>
      </c>
      <c r="N82" s="12">
        <f t="shared" si="11"/>
        <v>89.462354113293486</v>
      </c>
    </row>
    <row r="83" spans="1:14" x14ac:dyDescent="0.35">
      <c r="A83" s="16">
        <v>78</v>
      </c>
      <c r="B83" s="2" t="s">
        <v>80</v>
      </c>
      <c r="C83" s="5">
        <v>61</v>
      </c>
      <c r="D83" s="5">
        <v>1799</v>
      </c>
      <c r="E83" s="5">
        <v>607</v>
      </c>
      <c r="F83" s="5">
        <v>1650</v>
      </c>
      <c r="G83" s="5">
        <v>10614</v>
      </c>
      <c r="H83" s="5">
        <v>63015</v>
      </c>
      <c r="I83" s="12">
        <f t="shared" si="6"/>
        <v>9.1317365269461082</v>
      </c>
      <c r="J83" s="12">
        <f t="shared" si="7"/>
        <v>24.604783137413865</v>
      </c>
      <c r="K83" s="12">
        <f t="shared" si="8"/>
        <v>27.07742197000405</v>
      </c>
      <c r="L83" s="12">
        <f t="shared" si="9"/>
        <v>2.5516121549524473</v>
      </c>
      <c r="M83" s="12">
        <f t="shared" si="10"/>
        <v>83.708603993145502</v>
      </c>
      <c r="N83" s="12">
        <f t="shared" si="11"/>
        <v>85.900450324791777</v>
      </c>
    </row>
    <row r="84" spans="1:14" x14ac:dyDescent="0.35">
      <c r="A84" s="16">
        <v>79</v>
      </c>
      <c r="B84" s="2" t="s">
        <v>81</v>
      </c>
      <c r="C84" s="5">
        <v>0</v>
      </c>
      <c r="D84" s="5">
        <v>180</v>
      </c>
      <c r="E84" s="5">
        <v>29</v>
      </c>
      <c r="F84" s="5">
        <v>44</v>
      </c>
      <c r="G84" s="5">
        <v>519</v>
      </c>
      <c r="H84" s="5">
        <v>2027</v>
      </c>
      <c r="I84" s="12">
        <f t="shared" si="6"/>
        <v>0</v>
      </c>
      <c r="J84" s="12">
        <f t="shared" si="7"/>
        <v>13.875598086124402</v>
      </c>
      <c r="K84" s="12">
        <f t="shared" si="8"/>
        <v>13.875598086124402</v>
      </c>
      <c r="L84" s="12">
        <f t="shared" si="9"/>
        <v>2.1245774987928536</v>
      </c>
      <c r="M84" s="12">
        <f t="shared" si="10"/>
        <v>78.262548262548265</v>
      </c>
      <c r="N84" s="12">
        <f t="shared" si="11"/>
        <v>79.961389961389955</v>
      </c>
    </row>
    <row r="85" spans="1:14" x14ac:dyDescent="0.35">
      <c r="A85" s="16">
        <v>80</v>
      </c>
      <c r="B85" s="2" t="s">
        <v>88</v>
      </c>
      <c r="C85" s="5">
        <v>2683</v>
      </c>
      <c r="D85" s="5">
        <v>81956</v>
      </c>
      <c r="E85" s="5">
        <v>21872</v>
      </c>
      <c r="F85" s="5">
        <v>103584</v>
      </c>
      <c r="G85" s="5">
        <v>515744</v>
      </c>
      <c r="H85" s="5">
        <v>2534672</v>
      </c>
      <c r="I85" s="12">
        <f t="shared" si="6"/>
        <v>10.92649154958257</v>
      </c>
      <c r="J85" s="12">
        <f t="shared" si="7"/>
        <v>20.534968219244963</v>
      </c>
      <c r="K85" s="12">
        <f t="shared" si="8"/>
        <v>23.053956868304681</v>
      </c>
      <c r="L85" s="12">
        <f t="shared" si="9"/>
        <v>3.9262300550060343</v>
      </c>
      <c r="M85" s="12">
        <f t="shared" si="10"/>
        <v>80.363728598604951</v>
      </c>
      <c r="N85" s="12">
        <f t="shared" si="11"/>
        <v>83.64793912492074</v>
      </c>
    </row>
    <row r="86" spans="1:14" x14ac:dyDescent="0.35">
      <c r="A86" s="18"/>
    </row>
    <row r="88" spans="1:14" x14ac:dyDescent="0.35">
      <c r="A88" s="18"/>
      <c r="B88" s="4"/>
    </row>
    <row r="90" spans="1:14" x14ac:dyDescent="0.35">
      <c r="A90" s="18"/>
      <c r="B90" s="4"/>
    </row>
    <row r="91" spans="1:14" x14ac:dyDescent="0.35">
      <c r="A91" s="18"/>
      <c r="B91" s="4"/>
    </row>
    <row r="92" spans="1:14" x14ac:dyDescent="0.35">
      <c r="A92" s="18"/>
      <c r="B92" s="4"/>
    </row>
    <row r="93" spans="1:14" x14ac:dyDescent="0.35">
      <c r="A93" s="18"/>
      <c r="B93" s="4"/>
    </row>
    <row r="99" spans="1:4" s="1" customFormat="1" x14ac:dyDescent="0.35">
      <c r="A99" s="19"/>
      <c r="D99" s="3"/>
    </row>
    <row r="100" spans="1:4" x14ac:dyDescent="0.35">
      <c r="D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G17"/>
  <sheetViews>
    <sheetView showGridLines="0" showRowColHeaders="0" tabSelected="1" zoomScale="95" zoomScaleNormal="95" workbookViewId="0">
      <pane xSplit="7" ySplit="35" topLeftCell="H36" activePane="bottomRight" state="frozen"/>
      <selection pane="topRight" activeCell="H1" sqref="H1"/>
      <selection pane="bottomLeft" activeCell="A36" sqref="A36"/>
      <selection pane="bottomRight" activeCell="J3" sqref="J3"/>
    </sheetView>
  </sheetViews>
  <sheetFormatPr defaultColWidth="9.1328125" defaultRowHeight="13.15" x14ac:dyDescent="0.35"/>
  <cols>
    <col min="1" max="1" width="6.86328125" style="20" customWidth="1"/>
    <col min="2" max="2" width="26.73046875" style="20" customWidth="1"/>
    <col min="3" max="4" width="13.73046875" style="20" customWidth="1"/>
    <col min="5" max="5" width="7.1328125" style="20" customWidth="1"/>
    <col min="6" max="7" width="13.73046875" style="20" customWidth="1"/>
    <col min="8" max="16384" width="9.1328125" style="20"/>
  </cols>
  <sheetData>
    <row r="1" spans="1:7" ht="31.5" customHeight="1" x14ac:dyDescent="0.35">
      <c r="B1" s="34" t="s">
        <v>96</v>
      </c>
      <c r="C1" s="35"/>
      <c r="D1" s="35"/>
      <c r="E1" s="35"/>
      <c r="F1" s="35"/>
      <c r="G1" s="35"/>
    </row>
    <row r="2" spans="1:7" ht="12" customHeight="1" x14ac:dyDescent="0.35">
      <c r="B2" s="36" t="s">
        <v>93</v>
      </c>
      <c r="C2" s="36"/>
      <c r="D2" s="36"/>
      <c r="E2" s="36"/>
      <c r="F2" s="36"/>
      <c r="G2" s="36"/>
    </row>
    <row r="3" spans="1:7" ht="42.75" customHeight="1" x14ac:dyDescent="0.35">
      <c r="A3" s="21"/>
      <c r="B3" s="37" t="s">
        <v>94</v>
      </c>
      <c r="C3" s="37"/>
      <c r="D3" s="37"/>
      <c r="E3" s="37"/>
      <c r="F3" s="37"/>
      <c r="G3" s="37"/>
    </row>
    <row r="4" spans="1:7" ht="15.75" customHeight="1" x14ac:dyDescent="0.35">
      <c r="A4" s="21"/>
      <c r="C4" s="22">
        <v>26</v>
      </c>
      <c r="F4" s="22">
        <v>80</v>
      </c>
    </row>
    <row r="5" spans="1:7" x14ac:dyDescent="0.35">
      <c r="A5" s="21"/>
      <c r="C5" s="31" t="str">
        <f>INDEX(Data!B6:B85,Front!C4)</f>
        <v>Greater Dandenong</v>
      </c>
      <c r="D5" s="31"/>
      <c r="E5" s="23"/>
      <c r="F5" s="32" t="str">
        <f>INDEX(Data!B6:B85,Front!F4)</f>
        <v>Victoria</v>
      </c>
      <c r="G5" s="32"/>
    </row>
    <row r="6" spans="1:7" ht="16.5" customHeight="1" x14ac:dyDescent="0.35">
      <c r="A6" s="21"/>
      <c r="C6" s="24" t="s">
        <v>83</v>
      </c>
      <c r="D6" s="24" t="s">
        <v>90</v>
      </c>
      <c r="E6" s="24"/>
      <c r="F6" s="24" t="s">
        <v>83</v>
      </c>
      <c r="G6" s="24" t="s">
        <v>90</v>
      </c>
    </row>
    <row r="7" spans="1:7" ht="16.5" customHeight="1" x14ac:dyDescent="0.35">
      <c r="A7" s="25">
        <v>1</v>
      </c>
      <c r="B7" s="26" t="s">
        <v>85</v>
      </c>
      <c r="C7" s="27">
        <f>VLOOKUP($C$4,Data!$A$6:$N$85,9)</f>
        <v>17.422867513611614</v>
      </c>
      <c r="D7" s="27">
        <f>VLOOKUP($C$4,Data!$A$6:$N$85,12)</f>
        <v>5.9658945427854499</v>
      </c>
      <c r="E7" s="24"/>
      <c r="F7" s="28">
        <f>VLOOKUP($F$4,Data!$A$6:$N$85,9)</f>
        <v>10.92649154958257</v>
      </c>
      <c r="G7" s="28">
        <f>VLOOKUP($F$4,Data!$A$6:$N$85,12)</f>
        <v>3.9262300550060343</v>
      </c>
    </row>
    <row r="8" spans="1:7" ht="16.5" customHeight="1" x14ac:dyDescent="0.35">
      <c r="A8" s="25">
        <v>2</v>
      </c>
      <c r="B8" s="26" t="s">
        <v>91</v>
      </c>
      <c r="C8" s="27">
        <f>VLOOKUP($C$4,Data!$A$6:$N$85,10)</f>
        <v>13.315774070822359</v>
      </c>
      <c r="D8" s="27">
        <f>VLOOKUP($C$4,Data!$A$6:$N$85,13)</f>
        <v>72.007633687567804</v>
      </c>
      <c r="E8" s="24"/>
      <c r="F8" s="28">
        <f>VLOOKUP($F$4,Data!$A$6:$N$85,10)</f>
        <v>20.534968219244963</v>
      </c>
      <c r="G8" s="28">
        <f>VLOOKUP($F$4,Data!$A$6:$N$85,13)</f>
        <v>80.363728598604951</v>
      </c>
    </row>
    <row r="9" spans="1:7" ht="16.5" customHeight="1" x14ac:dyDescent="0.35">
      <c r="A9" s="25">
        <v>3</v>
      </c>
      <c r="B9" s="26" t="s">
        <v>89</v>
      </c>
      <c r="C9" s="27">
        <f>VLOOKUP($C$4,Data!$A$6:$N$85,11)</f>
        <v>16.125256072578285</v>
      </c>
      <c r="D9" s="27">
        <f>VLOOKUP($C$4,Data!$A$6:$N$85,14)</f>
        <v>76.576081983713067</v>
      </c>
      <c r="E9" s="24"/>
      <c r="F9" s="28">
        <f>VLOOKUP($F$4,Data!$A$6:$N$85,11)</f>
        <v>23.053956868304681</v>
      </c>
      <c r="G9" s="28">
        <f>VLOOKUP($F$4,Data!$A$6:$N$85,14)</f>
        <v>83.64793912492074</v>
      </c>
    </row>
    <row r="10" spans="1:7" ht="6" customHeight="1" x14ac:dyDescent="0.35">
      <c r="A10" s="21"/>
    </row>
    <row r="11" spans="1:7" ht="6.75" customHeight="1" x14ac:dyDescent="0.35"/>
    <row r="12" spans="1:7" ht="15" x14ac:dyDescent="0.35">
      <c r="B12" s="29" t="s">
        <v>92</v>
      </c>
      <c r="F12" s="30">
        <v>2</v>
      </c>
    </row>
    <row r="13" spans="1:7" ht="6" customHeight="1" x14ac:dyDescent="0.35"/>
    <row r="14" spans="1:7" ht="29.25" customHeight="1" x14ac:dyDescent="0.35">
      <c r="B14" s="33" t="str">
        <f>CONCATENATE(INDEX(B7:B9,F12),", for disabled and non-disabled persons in ",C5," and ",F5)</f>
        <v>Per cent Employed, for disabled and non-disabled persons in Greater Dandenong and Victoria</v>
      </c>
      <c r="C14" s="33"/>
      <c r="D14" s="33"/>
      <c r="E14" s="33"/>
      <c r="F14" s="33"/>
      <c r="G14" s="33"/>
    </row>
    <row r="15" spans="1:7" x14ac:dyDescent="0.35">
      <c r="C15" s="20" t="s">
        <v>83</v>
      </c>
      <c r="D15" s="20" t="s">
        <v>90</v>
      </c>
    </row>
    <row r="16" spans="1:7" x14ac:dyDescent="0.35">
      <c r="B16" s="28" t="str">
        <f>C5</f>
        <v>Greater Dandenong</v>
      </c>
      <c r="C16" s="28">
        <f>VLOOKUP($F$12,$A$7:$G$9,3)</f>
        <v>13.315774070822359</v>
      </c>
      <c r="D16" s="28">
        <f>VLOOKUP($F$12,$A$7:$G$9,4)</f>
        <v>72.007633687567804</v>
      </c>
    </row>
    <row r="17" spans="2:4" x14ac:dyDescent="0.35">
      <c r="B17" s="28" t="str">
        <f>F5</f>
        <v>Victoria</v>
      </c>
      <c r="C17" s="28">
        <f>VLOOKUP($F$12,$A$7:$G$9,6)</f>
        <v>20.534968219244963</v>
      </c>
      <c r="D17" s="28">
        <f>VLOOKUP($F$12,$A$7:$G$9,7)</f>
        <v>80.363728598604951</v>
      </c>
    </row>
  </sheetData>
  <sheetProtection sheet="1" objects="1" scenarios="1"/>
  <mergeCells count="6">
    <mergeCell ref="C5:D5"/>
    <mergeCell ref="F5:G5"/>
    <mergeCell ref="B14:G14"/>
    <mergeCell ref="B1:G1"/>
    <mergeCell ref="B2:G2"/>
    <mergeCell ref="B3:G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1771650</xdr:colOff>
                    <xdr:row>2</xdr:row>
                    <xdr:rowOff>533400</xdr:rowOff>
                  </from>
                  <to>
                    <xdr:col>3</xdr:col>
                    <xdr:colOff>685800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4</xdr:col>
                    <xdr:colOff>466725</xdr:colOff>
                    <xdr:row>3</xdr:row>
                    <xdr:rowOff>0</xdr:rowOff>
                  </from>
                  <to>
                    <xdr:col>6</xdr:col>
                    <xdr:colOff>733425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657225</xdr:colOff>
                    <xdr:row>10</xdr:row>
                    <xdr:rowOff>76200</xdr:rowOff>
                  </from>
                  <to>
                    <xdr:col>6</xdr:col>
                    <xdr:colOff>161925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A9517142</value>
    </field>
    <field name="Objective-Title">
      <value order="0">Disability by labor force status</value>
    </field>
    <field name="Objective-Description">
      <value order="0"/>
    </field>
    <field name="Objective-CreationStamp">
      <value order="0">2023-02-09T22:07:29Z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2023-02-09T22:40:26Z</value>
    </field>
    <field name="Objective-ModificationStamp">
      <value order="0">2023-07-06T03:43:10Z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2017-12-03T23:29:29Z</cp:lastPrinted>
  <dcterms:created xsi:type="dcterms:W3CDTF">2012-11-26T07:24:11Z</dcterms:created>
  <dcterms:modified xsi:type="dcterms:W3CDTF">2023-02-09T08:48:10Z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A9517142</vt:lpwstr>
  </property>
  <property fmtid="{D5CDD505-2E9C-101B-9397-08002B2CF9AE}" pid="4" name="Objective-Title">
    <vt:lpwstr>Disability by labor force status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2023-02-09T22:40:26Z</vt:filetime>
  </property>
  <property fmtid="{D5CDD505-2E9C-101B-9397-08002B2CF9AE}" pid="10" name="Objective-ModificationStamp">
    <vt:filetime>2023-07-06T03:43:10Z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