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b89e4ab0c5e4a0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EBE55A7-8F5F-40D3-ACFD-64F1665F757F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page" sheetId="4" r:id="rId2"/>
  </sheets>
  <definedNames>
    <definedName name="_xlnm.Print_Area" localSheetId="1">Frontpage!$A$1:$R$51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AQ8" i="3"/>
  <c r="AZ8" i="3"/>
  <c r="AU8" i="3" l="1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7" i="4"/>
  <c r="L58" i="4"/>
  <c r="L59" i="4"/>
  <c r="AQ9" i="3"/>
  <c r="M9" i="4" s="1"/>
  <c r="N9" i="4" s="1"/>
  <c r="AU25" i="3"/>
  <c r="AV25" i="3"/>
  <c r="AZ25" i="3"/>
  <c r="BA25" i="3"/>
  <c r="AU15" i="3"/>
  <c r="AV15" i="3"/>
  <c r="AZ15" i="3"/>
  <c r="BA15" i="3"/>
  <c r="AU50" i="3"/>
  <c r="AV50" i="3"/>
  <c r="AZ50" i="3"/>
  <c r="BA50" i="3"/>
  <c r="AU36" i="3"/>
  <c r="AV36" i="3"/>
  <c r="AZ36" i="3"/>
  <c r="BA36" i="3"/>
  <c r="AU19" i="3"/>
  <c r="AV19" i="3"/>
  <c r="AZ19" i="3"/>
  <c r="BA19" i="3"/>
  <c r="AU58" i="3"/>
  <c r="AV58" i="3"/>
  <c r="AZ58" i="3"/>
  <c r="BA58" i="3"/>
  <c r="AU39" i="3"/>
  <c r="AV39" i="3"/>
  <c r="AZ39" i="3"/>
  <c r="BA39" i="3"/>
  <c r="AU41" i="3"/>
  <c r="AV41" i="3"/>
  <c r="AZ41" i="3"/>
  <c r="BA41" i="3"/>
  <c r="AU26" i="3"/>
  <c r="AV26" i="3"/>
  <c r="AZ26" i="3"/>
  <c r="BA26" i="3"/>
  <c r="AU24" i="3"/>
  <c r="AV24" i="3"/>
  <c r="AZ24" i="3"/>
  <c r="BA24" i="3"/>
  <c r="AU49" i="3"/>
  <c r="AV49" i="3"/>
  <c r="AZ49" i="3"/>
  <c r="BA49" i="3"/>
  <c r="AU38" i="3"/>
  <c r="AV38" i="3"/>
  <c r="AZ38" i="3"/>
  <c r="BA38" i="3"/>
  <c r="AU40" i="3"/>
  <c r="AV40" i="3"/>
  <c r="AZ40" i="3"/>
  <c r="BA40" i="3"/>
  <c r="AU47" i="3"/>
  <c r="AV47" i="3"/>
  <c r="AZ47" i="3"/>
  <c r="BA47" i="3"/>
  <c r="AU57" i="3"/>
  <c r="AV57" i="3"/>
  <c r="AZ57" i="3"/>
  <c r="BA57" i="3"/>
  <c r="AU37" i="3"/>
  <c r="AV37" i="3"/>
  <c r="AZ37" i="3"/>
  <c r="BA37" i="3"/>
  <c r="AU53" i="3"/>
  <c r="AV53" i="3"/>
  <c r="AZ53" i="3"/>
  <c r="BA53" i="3"/>
  <c r="AU11" i="3"/>
  <c r="AV11" i="3"/>
  <c r="AZ11" i="3"/>
  <c r="BA11" i="3"/>
  <c r="AU33" i="3"/>
  <c r="AV33" i="3"/>
  <c r="AZ33" i="3"/>
  <c r="BA33" i="3"/>
  <c r="AU10" i="3"/>
  <c r="AV10" i="3"/>
  <c r="AZ10" i="3"/>
  <c r="BA10" i="3"/>
  <c r="AU59" i="3"/>
  <c r="AV59" i="3"/>
  <c r="AZ59" i="3"/>
  <c r="BA59" i="3"/>
  <c r="AV8" i="3"/>
  <c r="AW8" i="3" s="1"/>
  <c r="BA8" i="3"/>
  <c r="AU23" i="3"/>
  <c r="AV23" i="3"/>
  <c r="AZ23" i="3"/>
  <c r="BA23" i="3"/>
  <c r="AU28" i="3"/>
  <c r="B11" i="4" s="1"/>
  <c r="AV28" i="3"/>
  <c r="AZ28" i="3"/>
  <c r="G11" i="4" s="1"/>
  <c r="BA28" i="3"/>
  <c r="H11" i="4" s="1"/>
  <c r="AU16" i="3"/>
  <c r="AV16" i="3"/>
  <c r="AZ16" i="3"/>
  <c r="BA16" i="3"/>
  <c r="AU52" i="3"/>
  <c r="AV52" i="3"/>
  <c r="AZ52" i="3"/>
  <c r="BA52" i="3"/>
  <c r="AU17" i="3"/>
  <c r="AV17" i="3"/>
  <c r="AZ17" i="3"/>
  <c r="BA17" i="3"/>
  <c r="AU44" i="3"/>
  <c r="AV44" i="3"/>
  <c r="AZ44" i="3"/>
  <c r="BA44" i="3"/>
  <c r="AU14" i="3"/>
  <c r="AV14" i="3"/>
  <c r="AZ14" i="3"/>
  <c r="BA14" i="3"/>
  <c r="AU13" i="3"/>
  <c r="AV13" i="3"/>
  <c r="AZ13" i="3"/>
  <c r="BA13" i="3"/>
  <c r="AU21" i="3"/>
  <c r="AV21" i="3"/>
  <c r="AZ21" i="3"/>
  <c r="BA21" i="3"/>
  <c r="AU45" i="3"/>
  <c r="AV45" i="3"/>
  <c r="AZ45" i="3"/>
  <c r="BA45" i="3"/>
  <c r="AU54" i="3"/>
  <c r="AV54" i="3"/>
  <c r="AZ54" i="3"/>
  <c r="BA54" i="3"/>
  <c r="AU31" i="3"/>
  <c r="AV31" i="3"/>
  <c r="AZ31" i="3"/>
  <c r="BA31" i="3"/>
  <c r="AU35" i="3"/>
  <c r="AV35" i="3"/>
  <c r="AZ35" i="3"/>
  <c r="BA35" i="3"/>
  <c r="AU55" i="3"/>
  <c r="AV55" i="3"/>
  <c r="AZ55" i="3"/>
  <c r="BA55" i="3"/>
  <c r="AU51" i="3"/>
  <c r="AV51" i="3"/>
  <c r="AZ51" i="3"/>
  <c r="BA51" i="3"/>
  <c r="AU32" i="3"/>
  <c r="AV32" i="3"/>
  <c r="AZ32" i="3"/>
  <c r="BA32" i="3"/>
  <c r="AU18" i="3"/>
  <c r="AV18" i="3"/>
  <c r="AZ18" i="3"/>
  <c r="BA18" i="3"/>
  <c r="AU42" i="3"/>
  <c r="AV42" i="3"/>
  <c r="AZ42" i="3"/>
  <c r="BA42" i="3"/>
  <c r="AU46" i="3"/>
  <c r="AV46" i="3"/>
  <c r="AZ46" i="3"/>
  <c r="BA46" i="3"/>
  <c r="AU22" i="3"/>
  <c r="AV22" i="3"/>
  <c r="AZ22" i="3"/>
  <c r="BA22" i="3"/>
  <c r="AU27" i="3"/>
  <c r="AV27" i="3"/>
  <c r="AZ27" i="3"/>
  <c r="BA27" i="3"/>
  <c r="AU34" i="3"/>
  <c r="AV34" i="3"/>
  <c r="AZ34" i="3"/>
  <c r="BA34" i="3"/>
  <c r="AU48" i="3"/>
  <c r="AV48" i="3"/>
  <c r="AZ48" i="3"/>
  <c r="BA48" i="3"/>
  <c r="AU43" i="3"/>
  <c r="AV43" i="3"/>
  <c r="AZ43" i="3"/>
  <c r="BA43" i="3"/>
  <c r="AU12" i="3"/>
  <c r="AV12" i="3"/>
  <c r="AZ12" i="3"/>
  <c r="BA12" i="3"/>
  <c r="AU29" i="3"/>
  <c r="AV29" i="3"/>
  <c r="AZ29" i="3"/>
  <c r="BA29" i="3"/>
  <c r="AU20" i="3"/>
  <c r="AV20" i="3"/>
  <c r="AZ20" i="3"/>
  <c r="BA20" i="3"/>
  <c r="AU30" i="3"/>
  <c r="AV30" i="3"/>
  <c r="AZ30" i="3"/>
  <c r="BA30" i="3"/>
  <c r="AU56" i="3"/>
  <c r="AV56" i="3"/>
  <c r="AZ56" i="3"/>
  <c r="BA56" i="3"/>
  <c r="AN25" i="3"/>
  <c r="AO25" i="3"/>
  <c r="AP25" i="3"/>
  <c r="AQ25" i="3"/>
  <c r="M25" i="4" s="1"/>
  <c r="N25" i="4" s="1"/>
  <c r="AN15" i="3"/>
  <c r="AO15" i="3"/>
  <c r="AP15" i="3"/>
  <c r="AQ15" i="3"/>
  <c r="M15" i="4" s="1"/>
  <c r="N15" i="4" s="1"/>
  <c r="AN50" i="3"/>
  <c r="AO50" i="3"/>
  <c r="AP50" i="3"/>
  <c r="AQ50" i="3"/>
  <c r="M50" i="4" s="1"/>
  <c r="N50" i="4" s="1"/>
  <c r="AN36" i="3"/>
  <c r="AO36" i="3"/>
  <c r="AP36" i="3"/>
  <c r="AQ36" i="3"/>
  <c r="M36" i="4" s="1"/>
  <c r="N36" i="4" s="1"/>
  <c r="AN19" i="3"/>
  <c r="AO19" i="3"/>
  <c r="AP19" i="3"/>
  <c r="AQ19" i="3"/>
  <c r="M19" i="4" s="1"/>
  <c r="N19" i="4" s="1"/>
  <c r="AN58" i="3"/>
  <c r="AO58" i="3"/>
  <c r="AP58" i="3"/>
  <c r="AQ58" i="3"/>
  <c r="M58" i="4" s="1"/>
  <c r="N58" i="4" s="1"/>
  <c r="AN39" i="3"/>
  <c r="AO39" i="3"/>
  <c r="AP39" i="3"/>
  <c r="AQ39" i="3"/>
  <c r="M39" i="4" s="1"/>
  <c r="N39" i="4" s="1"/>
  <c r="AN41" i="3"/>
  <c r="AO41" i="3"/>
  <c r="AP41" i="3"/>
  <c r="AQ41" i="3"/>
  <c r="M41" i="4" s="1"/>
  <c r="N41" i="4" s="1"/>
  <c r="AN26" i="3"/>
  <c r="AO26" i="3"/>
  <c r="AP26" i="3"/>
  <c r="AQ26" i="3"/>
  <c r="M26" i="4" s="1"/>
  <c r="N26" i="4" s="1"/>
  <c r="AN24" i="3"/>
  <c r="AO24" i="3"/>
  <c r="AP24" i="3"/>
  <c r="AQ24" i="3"/>
  <c r="M24" i="4" s="1"/>
  <c r="N24" i="4" s="1"/>
  <c r="AN49" i="3"/>
  <c r="AO49" i="3"/>
  <c r="AP49" i="3"/>
  <c r="AQ49" i="3"/>
  <c r="M49" i="4" s="1"/>
  <c r="N49" i="4" s="1"/>
  <c r="AN38" i="3"/>
  <c r="AO38" i="3"/>
  <c r="AP38" i="3"/>
  <c r="AQ38" i="3"/>
  <c r="M38" i="4" s="1"/>
  <c r="N38" i="4" s="1"/>
  <c r="AN40" i="3"/>
  <c r="AO40" i="3"/>
  <c r="AP40" i="3"/>
  <c r="AQ40" i="3"/>
  <c r="M40" i="4" s="1"/>
  <c r="N40" i="4" s="1"/>
  <c r="AN47" i="3"/>
  <c r="AO47" i="3"/>
  <c r="AP47" i="3"/>
  <c r="AQ47" i="3"/>
  <c r="M47" i="4" s="1"/>
  <c r="N47" i="4" s="1"/>
  <c r="AN57" i="3"/>
  <c r="AO57" i="3"/>
  <c r="AP57" i="3"/>
  <c r="AQ57" i="3"/>
  <c r="M57" i="4" s="1"/>
  <c r="N57" i="4" s="1"/>
  <c r="AN37" i="3"/>
  <c r="AO37" i="3"/>
  <c r="AP37" i="3"/>
  <c r="AQ37" i="3"/>
  <c r="M37" i="4" s="1"/>
  <c r="N37" i="4" s="1"/>
  <c r="AN53" i="3"/>
  <c r="AO53" i="3"/>
  <c r="AP53" i="3"/>
  <c r="AQ53" i="3"/>
  <c r="M53" i="4" s="1"/>
  <c r="N53" i="4" s="1"/>
  <c r="AN11" i="3"/>
  <c r="AO11" i="3"/>
  <c r="AP11" i="3"/>
  <c r="AQ11" i="3"/>
  <c r="M11" i="4" s="1"/>
  <c r="N11" i="4" s="1"/>
  <c r="AN33" i="3"/>
  <c r="AO33" i="3"/>
  <c r="AP33" i="3"/>
  <c r="AQ33" i="3"/>
  <c r="M33" i="4" s="1"/>
  <c r="N33" i="4" s="1"/>
  <c r="AN10" i="3"/>
  <c r="AO10" i="3"/>
  <c r="AP10" i="3"/>
  <c r="AQ10" i="3"/>
  <c r="M10" i="4" s="1"/>
  <c r="N10" i="4" s="1"/>
  <c r="AN59" i="3"/>
  <c r="AO59" i="3"/>
  <c r="AP59" i="3"/>
  <c r="AQ59" i="3"/>
  <c r="M59" i="4" s="1"/>
  <c r="N59" i="4" s="1"/>
  <c r="AN8" i="3"/>
  <c r="AO8" i="3"/>
  <c r="AP8" i="3"/>
  <c r="M8" i="4"/>
  <c r="N8" i="4" s="1"/>
  <c r="AN23" i="3"/>
  <c r="AO23" i="3"/>
  <c r="AP23" i="3"/>
  <c r="AQ23" i="3"/>
  <c r="M23" i="4" s="1"/>
  <c r="N23" i="4" s="1"/>
  <c r="AN28" i="3"/>
  <c r="B9" i="4" s="1"/>
  <c r="B15" i="4" s="1"/>
  <c r="AO28" i="3"/>
  <c r="G9" i="4" s="1"/>
  <c r="B19" i="4" s="1"/>
  <c r="AP28" i="3"/>
  <c r="C9" i="4" s="1"/>
  <c r="B16" i="4" s="1"/>
  <c r="AQ28" i="3"/>
  <c r="M28" i="4" s="1"/>
  <c r="N28" i="4" s="1"/>
  <c r="AN16" i="3"/>
  <c r="AO16" i="3"/>
  <c r="AP16" i="3"/>
  <c r="AQ16" i="3"/>
  <c r="M16" i="4" s="1"/>
  <c r="N16" i="4" s="1"/>
  <c r="AN52" i="3"/>
  <c r="AO52" i="3"/>
  <c r="AP52" i="3"/>
  <c r="AQ52" i="3"/>
  <c r="M52" i="4" s="1"/>
  <c r="N52" i="4" s="1"/>
  <c r="AN17" i="3"/>
  <c r="AO17" i="3"/>
  <c r="AP17" i="3"/>
  <c r="AQ17" i="3"/>
  <c r="M17" i="4" s="1"/>
  <c r="N17" i="4" s="1"/>
  <c r="AN44" i="3"/>
  <c r="AO44" i="3"/>
  <c r="AP44" i="3"/>
  <c r="AQ44" i="3"/>
  <c r="M44" i="4" s="1"/>
  <c r="N44" i="4" s="1"/>
  <c r="AN14" i="3"/>
  <c r="AO14" i="3"/>
  <c r="AP14" i="3"/>
  <c r="AQ14" i="3"/>
  <c r="M14" i="4" s="1"/>
  <c r="N14" i="4" s="1"/>
  <c r="AN13" i="3"/>
  <c r="AO13" i="3"/>
  <c r="AP13" i="3"/>
  <c r="AQ13" i="3"/>
  <c r="M13" i="4" s="1"/>
  <c r="N13" i="4" s="1"/>
  <c r="AN21" i="3"/>
  <c r="AO21" i="3"/>
  <c r="AP21" i="3"/>
  <c r="AQ21" i="3"/>
  <c r="M21" i="4" s="1"/>
  <c r="N21" i="4" s="1"/>
  <c r="AN45" i="3"/>
  <c r="AO45" i="3"/>
  <c r="AP45" i="3"/>
  <c r="AQ45" i="3"/>
  <c r="M45" i="4" s="1"/>
  <c r="N45" i="4" s="1"/>
  <c r="AN54" i="3"/>
  <c r="AO54" i="3"/>
  <c r="AP54" i="3"/>
  <c r="AQ54" i="3"/>
  <c r="M54" i="4" s="1"/>
  <c r="N54" i="4" s="1"/>
  <c r="AN31" i="3"/>
  <c r="AO31" i="3"/>
  <c r="AP31" i="3"/>
  <c r="AQ31" i="3"/>
  <c r="M31" i="4" s="1"/>
  <c r="N31" i="4" s="1"/>
  <c r="AN35" i="3"/>
  <c r="AO35" i="3"/>
  <c r="AP35" i="3"/>
  <c r="AQ35" i="3"/>
  <c r="M35" i="4" s="1"/>
  <c r="N35" i="4" s="1"/>
  <c r="AN55" i="3"/>
  <c r="AO55" i="3"/>
  <c r="AP55" i="3"/>
  <c r="AQ55" i="3"/>
  <c r="M55" i="4" s="1"/>
  <c r="N55" i="4" s="1"/>
  <c r="AN51" i="3"/>
  <c r="AO51" i="3"/>
  <c r="AP51" i="3"/>
  <c r="AQ51" i="3"/>
  <c r="M51" i="4" s="1"/>
  <c r="N51" i="4" s="1"/>
  <c r="AN32" i="3"/>
  <c r="AO32" i="3"/>
  <c r="AP32" i="3"/>
  <c r="AQ32" i="3"/>
  <c r="M32" i="4" s="1"/>
  <c r="N32" i="4" s="1"/>
  <c r="AN18" i="3"/>
  <c r="AO18" i="3"/>
  <c r="AP18" i="3"/>
  <c r="AQ18" i="3"/>
  <c r="M18" i="4" s="1"/>
  <c r="N18" i="4" s="1"/>
  <c r="AN42" i="3"/>
  <c r="AO42" i="3"/>
  <c r="AP42" i="3"/>
  <c r="AQ42" i="3"/>
  <c r="M42" i="4" s="1"/>
  <c r="N42" i="4" s="1"/>
  <c r="AN46" i="3"/>
  <c r="AO46" i="3"/>
  <c r="AP46" i="3"/>
  <c r="AQ46" i="3"/>
  <c r="M46" i="4" s="1"/>
  <c r="N46" i="4" s="1"/>
  <c r="AN22" i="3"/>
  <c r="AO22" i="3"/>
  <c r="AP22" i="3"/>
  <c r="AQ22" i="3"/>
  <c r="M22" i="4" s="1"/>
  <c r="N22" i="4" s="1"/>
  <c r="AN27" i="3"/>
  <c r="AO27" i="3"/>
  <c r="AP27" i="3"/>
  <c r="AQ27" i="3"/>
  <c r="M27" i="4" s="1"/>
  <c r="N27" i="4" s="1"/>
  <c r="AN34" i="3"/>
  <c r="AO34" i="3"/>
  <c r="AP34" i="3"/>
  <c r="AQ34" i="3"/>
  <c r="M34" i="4" s="1"/>
  <c r="N34" i="4" s="1"/>
  <c r="AN48" i="3"/>
  <c r="AO48" i="3"/>
  <c r="AP48" i="3"/>
  <c r="AQ48" i="3"/>
  <c r="M48" i="4" s="1"/>
  <c r="N48" i="4" s="1"/>
  <c r="AN43" i="3"/>
  <c r="AO43" i="3"/>
  <c r="AP43" i="3"/>
  <c r="AQ43" i="3"/>
  <c r="M43" i="4" s="1"/>
  <c r="N43" i="4" s="1"/>
  <c r="AN12" i="3"/>
  <c r="AO12" i="3"/>
  <c r="AP12" i="3"/>
  <c r="AQ12" i="3"/>
  <c r="M12" i="4" s="1"/>
  <c r="N12" i="4" s="1"/>
  <c r="AN29" i="3"/>
  <c r="AO29" i="3"/>
  <c r="AP29" i="3"/>
  <c r="AQ29" i="3"/>
  <c r="M29" i="4" s="1"/>
  <c r="N29" i="4" s="1"/>
  <c r="AN20" i="3"/>
  <c r="AO20" i="3"/>
  <c r="AP20" i="3"/>
  <c r="AQ20" i="3"/>
  <c r="M20" i="4" s="1"/>
  <c r="N20" i="4" s="1"/>
  <c r="AN30" i="3"/>
  <c r="AO30" i="3"/>
  <c r="AP30" i="3"/>
  <c r="AQ30" i="3"/>
  <c r="M30" i="4" s="1"/>
  <c r="N30" i="4" s="1"/>
  <c r="AN56" i="3"/>
  <c r="AO56" i="3"/>
  <c r="AP56" i="3"/>
  <c r="AQ56" i="3"/>
  <c r="M56" i="4" s="1"/>
  <c r="N56" i="4" s="1"/>
  <c r="BA9" i="3"/>
  <c r="AZ9" i="3"/>
  <c r="AV9" i="3"/>
  <c r="AU9" i="3"/>
  <c r="AP9" i="3"/>
  <c r="AO9" i="3"/>
  <c r="AN9" i="3"/>
  <c r="AW10" i="3" l="1"/>
  <c r="BB27" i="3"/>
  <c r="BB46" i="3"/>
  <c r="BB42" i="3"/>
  <c r="BB18" i="3"/>
  <c r="BB31" i="3"/>
  <c r="BB45" i="3"/>
  <c r="BB21" i="3"/>
  <c r="BB13" i="3"/>
  <c r="BB23" i="3"/>
  <c r="AW27" i="3"/>
  <c r="AW46" i="3"/>
  <c r="AW42" i="3"/>
  <c r="AW45" i="3"/>
  <c r="AW21" i="3"/>
  <c r="AW28" i="3"/>
  <c r="D11" i="4" s="1"/>
  <c r="AW23" i="3"/>
  <c r="BB52" i="3"/>
  <c r="BB16" i="3"/>
  <c r="AW59" i="3"/>
  <c r="AW13" i="3"/>
  <c r="BB10" i="3"/>
  <c r="BB8" i="3"/>
  <c r="BB22" i="3"/>
  <c r="AW16" i="3"/>
  <c r="AW18" i="3"/>
  <c r="AW52" i="3"/>
  <c r="AS16" i="3"/>
  <c r="AS50" i="3"/>
  <c r="AS40" i="3"/>
  <c r="AS38" i="3"/>
  <c r="AS25" i="3"/>
  <c r="AW30" i="3"/>
  <c r="AW20" i="3"/>
  <c r="AW29" i="3"/>
  <c r="AW12" i="3"/>
  <c r="AW43" i="3"/>
  <c r="AW34" i="3"/>
  <c r="AW32" i="3"/>
  <c r="AW51" i="3"/>
  <c r="AW55" i="3"/>
  <c r="AW35" i="3"/>
  <c r="BB14" i="3"/>
  <c r="BB17" i="3"/>
  <c r="BB53" i="3"/>
  <c r="BB37" i="3"/>
  <c r="BB47" i="3"/>
  <c r="BB40" i="3"/>
  <c r="BB26" i="3"/>
  <c r="BB39" i="3"/>
  <c r="BB58" i="3"/>
  <c r="BB19" i="3"/>
  <c r="BB36" i="3"/>
  <c r="BB50" i="3"/>
  <c r="BB15" i="3"/>
  <c r="H9" i="4"/>
  <c r="B20" i="4" s="1"/>
  <c r="C11" i="4"/>
  <c r="AR59" i="3"/>
  <c r="AR48" i="3"/>
  <c r="AR37" i="3"/>
  <c r="AR32" i="3"/>
  <c r="AR57" i="3"/>
  <c r="BB56" i="3"/>
  <c r="BB30" i="3"/>
  <c r="BB20" i="3"/>
  <c r="BB29" i="3"/>
  <c r="BB12" i="3"/>
  <c r="BB43" i="3"/>
  <c r="BB48" i="3"/>
  <c r="BB34" i="3"/>
  <c r="AW22" i="3"/>
  <c r="BB32" i="3"/>
  <c r="BB51" i="3"/>
  <c r="BB55" i="3"/>
  <c r="BB35" i="3"/>
  <c r="AW14" i="3"/>
  <c r="AW44" i="3"/>
  <c r="AW17" i="3"/>
  <c r="AW11" i="3"/>
  <c r="AW53" i="3"/>
  <c r="AW37" i="3"/>
  <c r="AW57" i="3"/>
  <c r="AW47" i="3"/>
  <c r="AW40" i="3"/>
  <c r="AW38" i="3"/>
  <c r="AW49" i="3"/>
  <c r="AW24" i="3"/>
  <c r="AW26" i="3"/>
  <c r="AW41" i="3"/>
  <c r="AW39" i="3"/>
  <c r="AW58" i="3"/>
  <c r="AW36" i="3"/>
  <c r="AW50" i="3"/>
  <c r="AW15" i="3"/>
  <c r="AW25" i="3"/>
  <c r="O11" i="4"/>
  <c r="O12" i="4"/>
  <c r="O10" i="4"/>
  <c r="O51" i="4"/>
  <c r="O49" i="4"/>
  <c r="O47" i="4"/>
  <c r="O45" i="4"/>
  <c r="O43" i="4"/>
  <c r="O41" i="4"/>
  <c r="O39" i="4"/>
  <c r="O37" i="4"/>
  <c r="O35" i="4"/>
  <c r="O33" i="4"/>
  <c r="O31" i="4"/>
  <c r="O29" i="4"/>
  <c r="O27" i="4"/>
  <c r="O25" i="4"/>
  <c r="O23" i="4"/>
  <c r="O21" i="4"/>
  <c r="O19" i="4"/>
  <c r="O17" i="4"/>
  <c r="O15" i="4"/>
  <c r="O13" i="4"/>
  <c r="O58" i="4"/>
  <c r="O56" i="4"/>
  <c r="O54" i="4"/>
  <c r="O52" i="4"/>
  <c r="O9" i="4"/>
  <c r="O50" i="4"/>
  <c r="O48" i="4"/>
  <c r="O46" i="4"/>
  <c r="O44" i="4"/>
  <c r="O42" i="4"/>
  <c r="O40" i="4"/>
  <c r="O38" i="4"/>
  <c r="O36" i="4"/>
  <c r="O34" i="4"/>
  <c r="O32" i="4"/>
  <c r="O30" i="4"/>
  <c r="O28" i="4"/>
  <c r="O26" i="4"/>
  <c r="O24" i="4"/>
  <c r="O22" i="4"/>
  <c r="O20" i="4"/>
  <c r="O18" i="4"/>
  <c r="O16" i="4"/>
  <c r="O14" i="4"/>
  <c r="O59" i="4"/>
  <c r="O57" i="4"/>
  <c r="O55" i="4"/>
  <c r="O53" i="4"/>
  <c r="O8" i="4"/>
  <c r="AS59" i="3"/>
  <c r="AS49" i="3"/>
  <c r="AS48" i="3"/>
  <c r="AS32" i="3"/>
  <c r="AR20" i="3"/>
  <c r="AS57" i="3"/>
  <c r="AR14" i="3"/>
  <c r="AR8" i="3"/>
  <c r="AR40" i="3"/>
  <c r="AR25" i="3"/>
  <c r="AR10" i="3"/>
  <c r="AS33" i="3"/>
  <c r="AR33" i="3"/>
  <c r="AS31" i="3"/>
  <c r="AR31" i="3"/>
  <c r="AS52" i="3"/>
  <c r="AR52" i="3"/>
  <c r="AS24" i="3"/>
  <c r="AR24" i="3"/>
  <c r="AS15" i="3"/>
  <c r="AR15" i="3"/>
  <c r="AS47" i="3"/>
  <c r="AR47" i="3"/>
  <c r="AS41" i="3"/>
  <c r="AR41" i="3"/>
  <c r="AS36" i="3"/>
  <c r="AR36" i="3"/>
  <c r="AS26" i="3"/>
  <c r="AR26" i="3"/>
  <c r="AS58" i="3"/>
  <c r="AR58" i="3"/>
  <c r="AS53" i="3"/>
  <c r="AR53" i="3"/>
  <c r="AS13" i="3"/>
  <c r="AR13" i="3"/>
  <c r="AS12" i="3"/>
  <c r="AR12" i="3"/>
  <c r="AS56" i="3"/>
  <c r="AR56" i="3"/>
  <c r="AS54" i="3"/>
  <c r="AR54" i="3"/>
  <c r="AS34" i="3"/>
  <c r="AR34" i="3"/>
  <c r="AS29" i="3"/>
  <c r="AR29" i="3"/>
  <c r="AS28" i="3"/>
  <c r="AR28" i="3"/>
  <c r="D9" i="4" s="1"/>
  <c r="B17" i="4" s="1"/>
  <c r="AS27" i="3"/>
  <c r="AR27" i="3"/>
  <c r="AS51" i="3"/>
  <c r="AR51" i="3"/>
  <c r="AS18" i="3"/>
  <c r="AR18" i="3"/>
  <c r="AS55" i="3"/>
  <c r="AR55" i="3"/>
  <c r="AS44" i="3"/>
  <c r="AR44" i="3"/>
  <c r="AS42" i="3"/>
  <c r="AR42" i="3"/>
  <c r="AS46" i="3"/>
  <c r="AR46" i="3"/>
  <c r="AS43" i="3"/>
  <c r="AR43" i="3"/>
  <c r="AS35" i="3"/>
  <c r="AR35" i="3"/>
  <c r="AS17" i="3"/>
  <c r="AR17" i="3"/>
  <c r="AS11" i="3"/>
  <c r="AR11" i="3"/>
  <c r="AS30" i="3"/>
  <c r="AR30" i="3"/>
  <c r="AS23" i="3"/>
  <c r="AR23" i="3"/>
  <c r="AS22" i="3"/>
  <c r="AR22" i="3"/>
  <c r="AS45" i="3"/>
  <c r="AR45" i="3"/>
  <c r="AS19" i="3"/>
  <c r="AR19" i="3"/>
  <c r="AS21" i="3"/>
  <c r="AR21" i="3"/>
  <c r="AS39" i="3"/>
  <c r="AR39" i="3"/>
  <c r="AW56" i="3"/>
  <c r="BB54" i="3"/>
  <c r="AW54" i="3"/>
  <c r="BB44" i="3"/>
  <c r="AW33" i="3"/>
  <c r="BB11" i="3"/>
  <c r="AR49" i="3"/>
  <c r="AS37" i="3"/>
  <c r="AS20" i="3"/>
  <c r="AR16" i="3"/>
  <c r="AS14" i="3"/>
  <c r="AS8" i="3"/>
  <c r="AR50" i="3"/>
  <c r="AR38" i="3"/>
  <c r="AS10" i="3"/>
  <c r="AW48" i="3"/>
  <c r="BB28" i="3"/>
  <c r="I11" i="4" s="1"/>
  <c r="BB57" i="3"/>
  <c r="BB49" i="3"/>
  <c r="BB25" i="3"/>
  <c r="AW31" i="3"/>
  <c r="BB59" i="3"/>
  <c r="BB33" i="3"/>
  <c r="AW9" i="3"/>
  <c r="BB9" i="3"/>
  <c r="BB38" i="3"/>
  <c r="BB24" i="3"/>
  <c r="BB41" i="3"/>
  <c r="AW19" i="3"/>
  <c r="AS9" i="3"/>
  <c r="AR9" i="3"/>
  <c r="I9" i="4" l="1"/>
  <c r="B21" i="4" s="1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<sst xmlns="http://schemas.openxmlformats.org/spreadsheetml/2006/main" count="158" uniqueCount="90">
  <si>
    <t>Male</t>
  </si>
  <si>
    <t>Female</t>
  </si>
  <si>
    <t>15-19 years</t>
  </si>
  <si>
    <t>20-24 years</t>
  </si>
  <si>
    <t>Not attending education</t>
  </si>
  <si>
    <t>Actually attending education Correct</t>
  </si>
  <si>
    <t>Unemployed</t>
  </si>
  <si>
    <t>Not in Labor force</t>
  </si>
  <si>
    <t>Employed</t>
  </si>
  <si>
    <t>Australia</t>
  </si>
  <si>
    <t>New Zealand</t>
  </si>
  <si>
    <t>Fiji</t>
  </si>
  <si>
    <t>England</t>
  </si>
  <si>
    <t>Scotland</t>
  </si>
  <si>
    <t>France</t>
  </si>
  <si>
    <t>Germany</t>
  </si>
  <si>
    <t>Italy</t>
  </si>
  <si>
    <t>Egypt</t>
  </si>
  <si>
    <t>Sudan</t>
  </si>
  <si>
    <t>Iran</t>
  </si>
  <si>
    <t>Iraq</t>
  </si>
  <si>
    <t>Lebanon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</si>
  <si>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</si>
  <si>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</si>
  <si>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</si>
  <si>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</si>
  <si>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</si>
  <si>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</si>
  <si>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</si>
  <si>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</si>
  <si>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</si>
  <si>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</si>
  <si>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</si>
  <si>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</si>
  <si>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</si>
  <si>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</si>
  <si>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</si>
  <si>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Colombia</t>
  </si>
  <si>
    <t>Ethiopia</t>
  </si>
  <si>
    <t>Kenya</t>
  </si>
  <si>
    <t>Mauritius</t>
  </si>
  <si>
    <t>Zimbabwe</t>
  </si>
  <si>
    <t>Persons</t>
  </si>
  <si>
    <t>Number of persons disengaged</t>
  </si>
  <si>
    <t>Disengagment rates</t>
  </si>
  <si>
    <t>15-19 year-olds</t>
  </si>
  <si>
    <t>20-24 year-olds</t>
  </si>
  <si>
    <t>Males</t>
  </si>
  <si>
    <t>Females</t>
  </si>
  <si>
    <t>Russia</t>
  </si>
  <si>
    <t>Per cent disengaged</t>
  </si>
  <si>
    <t>Number disengaged</t>
  </si>
  <si>
    <t>15-19, males</t>
  </si>
  <si>
    <t>15-19, females</t>
  </si>
  <si>
    <t>15--19, persons</t>
  </si>
  <si>
    <t>20-24, males</t>
  </si>
  <si>
    <t>20-24, females</t>
  </si>
  <si>
    <t>20-24, persons</t>
  </si>
  <si>
    <r>
      <t xml:space="preserve">Select a birthplace, below  </t>
    </r>
    <r>
      <rPr>
        <sz val="12"/>
        <rFont val="Wingdings"/>
        <charset val="2"/>
      </rPr>
      <t>H</t>
    </r>
  </si>
  <si>
    <t>Adjusted</t>
  </si>
  <si>
    <t>Rank</t>
  </si>
  <si>
    <t>UAE</t>
  </si>
  <si>
    <r>
      <rPr>
        <sz val="12"/>
        <rFont val="Wingdings"/>
        <charset val="2"/>
      </rPr>
      <t>H</t>
    </r>
    <r>
      <rPr>
        <sz val="12"/>
        <rFont val="Calibri"/>
        <family val="2"/>
        <scheme val="minor"/>
      </rPr>
      <t xml:space="preserve">  Select a category below, to view disengagement rates, by birthplace</t>
    </r>
  </si>
  <si>
    <t>Males, 15-19 years</t>
  </si>
  <si>
    <t>Males, 20-24 years</t>
  </si>
  <si>
    <t>Females, 15-19 years</t>
  </si>
  <si>
    <t>Females, 20-24 years</t>
  </si>
  <si>
    <t>Persons, 15-19 years</t>
  </si>
  <si>
    <t>Persons, 20-24 years</t>
  </si>
  <si>
    <t>Brazil</t>
  </si>
  <si>
    <t>China</t>
  </si>
  <si>
    <t>Greece</t>
  </si>
  <si>
    <t>Netherlands</t>
  </si>
  <si>
    <t>Saudi Arabia</t>
  </si>
  <si>
    <t>South Korea</t>
  </si>
  <si>
    <t>Myanmar</t>
  </si>
  <si>
    <t>Congo, Dem.</t>
  </si>
  <si>
    <t xml:space="preserve">Hong Kong </t>
  </si>
  <si>
    <t>Ireland</t>
  </si>
  <si>
    <t>Israel</t>
  </si>
  <si>
    <t>Papua New Guinea</t>
  </si>
  <si>
    <t>Samoa</t>
  </si>
  <si>
    <t>South Sudan</t>
  </si>
  <si>
    <t>Syria</t>
  </si>
  <si>
    <t>Tanzania</t>
  </si>
  <si>
    <t>United Arab Emirates</t>
  </si>
  <si>
    <t>Wales</t>
  </si>
  <si>
    <t>Disengagement by age group by gender by birthplace: Victoria, 2021</t>
  </si>
  <si>
    <t>Disengagement Rates, by Age, Gender and Birthplace: Victoria, 2021</t>
  </si>
  <si>
    <t>Per cent of persons who are neither in paid employment nor enrolled in education.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</si>
</sst>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Wingdings"/>
      <charset val="2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Arial"/>
      <family val="2"/>
    </font>
    <font>
      <sz val="2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5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72">
    <xf numFmtId="0" fontId="0" fillId="0" borderId="0" xfId="0"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6" fillId="5" borderId="0" xfId="5" applyFont="1" applyFill="1">
      <alignment vertical="center"/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65" fontId="7" fillId="0" borderId="0" xfId="3" applyNumberFormat="1" applyFont="1" applyAlignment="1">
      <alignment horizontal="right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/>
      <protection locked="0"/>
    </xf>
    <xf numFmtId="0" fontId="13" fillId="13" borderId="0" xfId="0" applyFont="1" applyFill="1" applyAlignment="1" applyProtection="1">
      <alignment horizontal="center" vertical="center"/>
      <protection hidden="1"/>
    </xf>
    <xf numFmtId="0" fontId="13" fillId="14" borderId="0" xfId="0" applyFont="1" applyFill="1" applyAlignment="1" applyProtection="1">
      <alignment horizontal="center" vertical="center"/>
      <protection hidden="1"/>
    </xf>
    <xf numFmtId="166" fontId="7" fillId="0" borderId="3" xfId="0" applyNumberFormat="1" applyFont="1" applyBorder="1" applyAlignment="1">
      <alignment horizontal="center"/>
      <protection locked="0"/>
    </xf>
    <xf numFmtId="0" fontId="7" fillId="0" borderId="3" xfId="0" applyFont="1" applyBorder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14" fillId="0" borderId="0" xfId="0" applyFont="1">
      <protection locked="0"/>
    </xf>
    <xf numFmtId="0" fontId="15" fillId="0" borderId="0" xfId="0" applyFont="1" applyAlignment="1" applyProtection="1">
      <alignment vertical="center"/>
      <protection hidden="1"/>
    </xf>
    <xf numFmtId="0" fontId="19" fillId="13" borderId="0" xfId="0" applyFont="1" applyFill="1" applyAlignment="1" applyProtection="1">
      <alignment horizontal="center" vertical="center"/>
      <protection hidden="1"/>
    </xf>
    <xf numFmtId="0" fontId="19" fillId="19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17" borderId="0" xfId="0" applyFont="1" applyFill="1" applyAlignment="1" applyProtection="1">
      <alignment vertical="center"/>
      <protection hidden="1"/>
    </xf>
    <xf numFmtId="0" fontId="15" fillId="17" borderId="0" xfId="0" applyFont="1" applyFill="1" applyAlignment="1" applyProtection="1">
      <alignment vertical="center"/>
      <protection hidden="1"/>
    </xf>
    <xf numFmtId="0" fontId="10" fillId="16" borderId="0" xfId="0" applyFont="1" applyFill="1" applyAlignment="1" applyProtection="1">
      <alignment vertical="center"/>
      <protection hidden="1"/>
    </xf>
    <xf numFmtId="0" fontId="15" fillId="16" borderId="0" xfId="0" applyFont="1" applyFill="1" applyAlignment="1" applyProtection="1">
      <alignment vertical="center"/>
      <protection hidden="1"/>
    </xf>
    <xf numFmtId="0" fontId="17" fillId="16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7" fillId="0" borderId="0" xfId="0" applyFont="1" applyProtection="1">
      <protection hidden="1"/>
    </xf>
    <xf numFmtId="166" fontId="27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66" fontId="26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66" fontId="16" fillId="15" borderId="3" xfId="0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Alignment="1" applyProtection="1">
      <alignment horizontal="center" vertical="center"/>
      <protection hidden="1"/>
    </xf>
    <xf numFmtId="166" fontId="16" fillId="17" borderId="3" xfId="0" applyNumberFormat="1" applyFont="1" applyFill="1" applyBorder="1" applyAlignment="1" applyProtection="1">
      <alignment horizontal="center" vertical="center"/>
      <protection hidden="1"/>
    </xf>
    <xf numFmtId="0" fontId="15" fillId="15" borderId="3" xfId="0" applyFont="1" applyFill="1" applyBorder="1" applyAlignment="1" applyProtection="1">
      <alignment horizontal="center" vertical="center"/>
      <protection hidden="1"/>
    </xf>
    <xf numFmtId="0" fontId="15" fillId="17" borderId="3" xfId="0" applyFont="1" applyFill="1" applyBorder="1" applyAlignment="1" applyProtection="1">
      <alignment horizontal="center" vertical="center"/>
      <protection hidden="1"/>
    </xf>
    <xf numFmtId="166" fontId="20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5" borderId="0" xfId="8" applyFont="1" applyFill="1" applyBorder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166" fontId="33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1" fillId="11" borderId="0" xfId="0" applyFont="1" applyFill="1" applyAlignment="1" applyProtection="1">
      <alignment horizontal="center" vertical="center"/>
      <protection hidden="1"/>
    </xf>
    <xf numFmtId="0" fontId="11" fillId="11" borderId="0" xfId="0" quotePrefix="1" applyFont="1" applyFill="1" applyAlignment="1" applyProtection="1">
      <alignment horizontal="center" vertical="center"/>
      <protection hidden="1"/>
    </xf>
    <xf numFmtId="0" fontId="11" fillId="12" borderId="0" xfId="0" applyFont="1" applyFill="1" applyAlignment="1" applyProtection="1">
      <alignment horizontal="center" vertical="center"/>
      <protection hidden="1"/>
    </xf>
    <xf numFmtId="0" fontId="9" fillId="6" borderId="0" xfId="2" applyFont="1" applyFill="1" applyBorder="1" applyAlignment="1">
      <alignment horizontal="center" vertical="center" wrapText="1"/>
      <protection locked="0"/>
    </xf>
    <xf numFmtId="0" fontId="10" fillId="9" borderId="0" xfId="2" applyFont="1" applyFill="1" applyBorder="1" applyAlignment="1">
      <alignment horizontal="center" vertical="center" wrapText="1"/>
      <protection locked="0"/>
    </xf>
    <xf numFmtId="0" fontId="10" fillId="10" borderId="0" xfId="2" applyFont="1" applyFill="1" applyBorder="1" applyAlignment="1">
      <alignment horizontal="center" vertical="center" wrapText="1"/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9" fillId="7" borderId="0" xfId="2" applyFont="1" applyFill="1" applyBorder="1" applyAlignment="1">
      <alignment horizontal="center" vertical="center" wrapText="1"/>
      <protection locked="0"/>
    </xf>
    <xf numFmtId="0" fontId="9" fillId="8" borderId="0" xfId="2" applyFont="1" applyFill="1" applyBorder="1" applyAlignment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 vertical="center"/>
      <protection hidden="1"/>
    </xf>
    <xf numFmtId="0" fontId="18" fillId="11" borderId="0" xfId="0" quotePrefix="1" applyFont="1" applyFill="1" applyAlignment="1" applyProtection="1">
      <alignment horizontal="center" vertical="center"/>
      <protection hidden="1"/>
    </xf>
    <xf numFmtId="0" fontId="18" fillId="18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2d6e192bab6947c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1206636748694"/>
          <c:y val="9.2592592592592692E-3"/>
          <c:w val="0.80365916086107991"/>
          <c:h val="0.864575787401575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A4-40A4-B6A3-DCE18E9579D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A4-40A4-B6A3-DCE18E9579D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A4-40A4-B6A3-DCE18E9579D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A4-40A4-B6A3-DCE18E9579D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A4-40A4-B6A3-DCE18E9579D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A4-40A4-B6A3-DCE18E9579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Frontpage!$A$15:$A$21</c:f>
              <c:strCache>
                <c:ptCount val="7"/>
                <c:pt idx="0">
                  <c:v>15-19, males</c:v>
                </c:pt>
                <c:pt idx="1">
                  <c:v>15-19, females</c:v>
                </c:pt>
                <c:pt idx="2">
                  <c:v>15--19, persons</c:v>
                </c:pt>
                <c:pt idx="4">
                  <c:v>20-24, males</c:v>
                </c:pt>
                <c:pt idx="5">
                  <c:v>20-24, females</c:v>
                </c:pt>
                <c:pt idx="6">
                  <c:v>20-24, persons</c:v>
                </c:pt>
              </c:strCache>
            </c:strRef>
          </c:cat>
          <c:val>
            <c:numRef>
              <c:f>Frontpage!$B$15:$B$21</c:f>
              <c:numCache>
                <c:formatCode>0.0</c:formatCode>
                <c:ptCount val="7"/>
                <c:pt idx="0">
                  <c:v>6.0697115384615383</c:v>
                </c:pt>
                <c:pt idx="1">
                  <c:v>3.4937376400791038</c:v>
                </c:pt>
                <c:pt idx="2">
                  <c:v>4.86198243412798</c:v>
                </c:pt>
                <c:pt idx="4">
                  <c:v>19.110212335692619</c:v>
                </c:pt>
                <c:pt idx="5">
                  <c:v>23.280802292263612</c:v>
                </c:pt>
                <c:pt idx="6">
                  <c:v>21.232638888888889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A4-40A4-B6A3-DCE18E95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141341056"/>
        <c:axId val="141342592"/>
      </c:barChart>
      <c:catAx>
        <c:axId val="141341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2592"/>
        <c:crosses val="autoZero"/>
        <c:auto val="1"/>
        <c:lblAlgn val="ctr"/>
        <c:lblOffset val="100"/>
        <c:noMultiLvlLbl val="0"/>
      </c:catAx>
      <c:valAx>
        <c:axId val="14134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Per cent</a:t>
                </a:r>
                <a:r>
                  <a:rPr lang="en-AU" sz="900" baseline="0"/>
                  <a:t> of persons who are neither in paid employment nor enrolled in education</a:t>
                </a:r>
                <a:endParaRPr lang="en-AU" sz="900"/>
              </a:p>
            </c:rich>
          </c:tx>
          <c:layout>
            <c:manualLayout>
              <c:xMode val="edge"/>
              <c:yMode val="edge"/>
              <c:x val="0.2027314122269164"/>
              <c:y val="0.9460921916010495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1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5212879225621"/>
          <c:y val="5.4951790590890198E-2"/>
          <c:w val="0.83069405314807265"/>
          <c:h val="0.930874801018829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Frontpage!$P$8:$P$59</c:f>
              <c:strCache>
                <c:ptCount val="52"/>
                <c:pt idx="0">
                  <c:v>Lebanon</c:v>
                </c:pt>
                <c:pt idx="1">
                  <c:v>Pakistan</c:v>
                </c:pt>
                <c:pt idx="2">
                  <c:v>Samoa</c:v>
                </c:pt>
                <c:pt idx="3">
                  <c:v>Iraq</c:v>
                </c:pt>
                <c:pt idx="4">
                  <c:v>Syria</c:v>
                </c:pt>
                <c:pt idx="5">
                  <c:v>Afghanistan</c:v>
                </c:pt>
                <c:pt idx="6">
                  <c:v>South Sudan</c:v>
                </c:pt>
                <c:pt idx="7">
                  <c:v>Turkey</c:v>
                </c:pt>
                <c:pt idx="8">
                  <c:v>Sudan</c:v>
                </c:pt>
                <c:pt idx="9">
                  <c:v>Bangladesh</c:v>
                </c:pt>
                <c:pt idx="10">
                  <c:v>Tanzania</c:v>
                </c:pt>
                <c:pt idx="11">
                  <c:v>New Zealand</c:v>
                </c:pt>
                <c:pt idx="12">
                  <c:v>Myanmar</c:v>
                </c:pt>
                <c:pt idx="13">
                  <c:v>Ethiopia</c:v>
                </c:pt>
                <c:pt idx="14">
                  <c:v>Congo, Dem.</c:v>
                </c:pt>
                <c:pt idx="15">
                  <c:v>Papua New Guinea</c:v>
                </c:pt>
                <c:pt idx="16">
                  <c:v>Thailand</c:v>
                </c:pt>
                <c:pt idx="17">
                  <c:v>Iran</c:v>
                </c:pt>
                <c:pt idx="18">
                  <c:v>Fiji</c:v>
                </c:pt>
                <c:pt idx="19">
                  <c:v>Australia</c:v>
                </c:pt>
                <c:pt idx="20">
                  <c:v>Russia</c:v>
                </c:pt>
                <c:pt idx="21">
                  <c:v>Egypt</c:v>
                </c:pt>
                <c:pt idx="22">
                  <c:v>Vietnam</c:v>
                </c:pt>
                <c:pt idx="23">
                  <c:v>France</c:v>
                </c:pt>
                <c:pt idx="24">
                  <c:v>Italy</c:v>
                </c:pt>
                <c:pt idx="25">
                  <c:v>Greece</c:v>
                </c:pt>
                <c:pt idx="26">
                  <c:v>Netherlands</c:v>
                </c:pt>
                <c:pt idx="27">
                  <c:v>Cambodia</c:v>
                </c:pt>
                <c:pt idx="28">
                  <c:v>Israel</c:v>
                </c:pt>
                <c:pt idx="29">
                  <c:v>Philippines</c:v>
                </c:pt>
                <c:pt idx="30">
                  <c:v>Saudi Arabia</c:v>
                </c:pt>
                <c:pt idx="31">
                  <c:v>Germany</c:v>
                </c:pt>
                <c:pt idx="32">
                  <c:v>Taiwan</c:v>
                </c:pt>
                <c:pt idx="33">
                  <c:v>Wales</c:v>
                </c:pt>
                <c:pt idx="34">
                  <c:v>Kenya</c:v>
                </c:pt>
                <c:pt idx="35">
                  <c:v>Indonesia</c:v>
                </c:pt>
                <c:pt idx="36">
                  <c:v>England</c:v>
                </c:pt>
                <c:pt idx="37">
                  <c:v>Malaysia</c:v>
                </c:pt>
                <c:pt idx="38">
                  <c:v>Ireland</c:v>
                </c:pt>
                <c:pt idx="39">
                  <c:v>Brazil</c:v>
                </c:pt>
                <c:pt idx="40">
                  <c:v>South Korea</c:v>
                </c:pt>
                <c:pt idx="41">
                  <c:v>Scotland</c:v>
                </c:pt>
                <c:pt idx="42">
                  <c:v>India</c:v>
                </c:pt>
                <c:pt idx="43">
                  <c:v>Mauritius</c:v>
                </c:pt>
                <c:pt idx="44">
                  <c:v>UAE</c:v>
                </c:pt>
                <c:pt idx="45">
                  <c:v>China</c:v>
                </c:pt>
                <c:pt idx="46">
                  <c:v>Sri Lanka</c:v>
                </c:pt>
                <c:pt idx="47">
                  <c:v>Hong Kong </c:v>
                </c:pt>
                <c:pt idx="48">
                  <c:v>Zimbabwe</c:v>
                </c:pt>
                <c:pt idx="49">
                  <c:v>Singapore</c:v>
                </c:pt>
                <c:pt idx="50">
                  <c:v>Colombia</c:v>
                </c:pt>
                <c:pt idx="51">
                  <c:v>Nepal</c:v>
                </c:pt>
              </c:strCache>
            </c:strRef>
          </c:cat>
          <c:val>
            <c:numRef>
              <c:f>Frontpage!$Q$8:$Q$59</c:f>
              <c:numCache>
                <c:formatCode>0.0</c:formatCode>
                <c:ptCount val="52"/>
                <c:pt idx="0">
                  <c:v>37.988165680473372</c:v>
                </c:pt>
                <c:pt idx="1">
                  <c:v>27.352085354025217</c:v>
                </c:pt>
                <c:pt idx="2">
                  <c:v>26.322930800542743</c:v>
                </c:pt>
                <c:pt idx="3">
                  <c:v>26.092896174863391</c:v>
                </c:pt>
                <c:pt idx="4">
                  <c:v>24.220374220374222</c:v>
                </c:pt>
                <c:pt idx="5">
                  <c:v>23.280802292263612</c:v>
                </c:pt>
                <c:pt idx="6">
                  <c:v>20.74468085106383</c:v>
                </c:pt>
                <c:pt idx="7">
                  <c:v>19.230769230769234</c:v>
                </c:pt>
                <c:pt idx="8">
                  <c:v>17.653390742734125</c:v>
                </c:pt>
                <c:pt idx="9">
                  <c:v>17.546709991876522</c:v>
                </c:pt>
                <c:pt idx="10">
                  <c:v>17.081850533807831</c:v>
                </c:pt>
                <c:pt idx="11">
                  <c:v>16.498011026589435</c:v>
                </c:pt>
                <c:pt idx="12">
                  <c:v>16.398467432950191</c:v>
                </c:pt>
                <c:pt idx="13">
                  <c:v>16.0741885625966</c:v>
                </c:pt>
                <c:pt idx="14">
                  <c:v>15.228426395939088</c:v>
                </c:pt>
                <c:pt idx="15">
                  <c:v>14.888010540184455</c:v>
                </c:pt>
                <c:pt idx="16">
                  <c:v>14.582634931277239</c:v>
                </c:pt>
                <c:pt idx="17">
                  <c:v>14.285714285714285</c:v>
                </c:pt>
                <c:pt idx="18">
                  <c:v>14.129443938012761</c:v>
                </c:pt>
                <c:pt idx="19">
                  <c:v>12.644733190270518</c:v>
                </c:pt>
                <c:pt idx="20">
                  <c:v>11.802575107296137</c:v>
                </c:pt>
                <c:pt idx="21">
                  <c:v>11.776061776061777</c:v>
                </c:pt>
                <c:pt idx="22">
                  <c:v>10.879765395894427</c:v>
                </c:pt>
                <c:pt idx="23">
                  <c:v>10.739191073919107</c:v>
                </c:pt>
                <c:pt idx="24">
                  <c:v>10.471976401179942</c:v>
                </c:pt>
                <c:pt idx="25">
                  <c:v>10.47008547008547</c:v>
                </c:pt>
                <c:pt idx="26">
                  <c:v>10.444444444444445</c:v>
                </c:pt>
                <c:pt idx="27">
                  <c:v>10.409745293466225</c:v>
                </c:pt>
                <c:pt idx="28">
                  <c:v>9.2105263157894726</c:v>
                </c:pt>
                <c:pt idx="29">
                  <c:v>9.0155440414507773</c:v>
                </c:pt>
                <c:pt idx="30">
                  <c:v>8.8815789473684212</c:v>
                </c:pt>
                <c:pt idx="31">
                  <c:v>8.7832393231265105</c:v>
                </c:pt>
                <c:pt idx="32">
                  <c:v>8.295350957155879</c:v>
                </c:pt>
                <c:pt idx="33">
                  <c:v>7.8947368421052628</c:v>
                </c:pt>
                <c:pt idx="34">
                  <c:v>7.7487765089722673</c:v>
                </c:pt>
                <c:pt idx="35">
                  <c:v>7.6480460321265893</c:v>
                </c:pt>
                <c:pt idx="36">
                  <c:v>7.4763381849996025</c:v>
                </c:pt>
                <c:pt idx="37">
                  <c:v>7.1074380165289259</c:v>
                </c:pt>
                <c:pt idx="38">
                  <c:v>6.8027210884353746</c:v>
                </c:pt>
                <c:pt idx="39">
                  <c:v>6.7073170731707323</c:v>
                </c:pt>
                <c:pt idx="40">
                  <c:v>6.5539112050739963</c:v>
                </c:pt>
                <c:pt idx="41">
                  <c:v>6.4135021097046412</c:v>
                </c:pt>
                <c:pt idx="42">
                  <c:v>6.2866817155756207</c:v>
                </c:pt>
                <c:pt idx="43">
                  <c:v>6.0390763765541742</c:v>
                </c:pt>
                <c:pt idx="44">
                  <c:v>5.9701492537313428</c:v>
                </c:pt>
                <c:pt idx="45">
                  <c:v>5.7988044755530579</c:v>
                </c:pt>
                <c:pt idx="46">
                  <c:v>5.3851397409679622</c:v>
                </c:pt>
                <c:pt idx="47">
                  <c:v>5.2434456928838955</c:v>
                </c:pt>
                <c:pt idx="48">
                  <c:v>5.0632911392405067</c:v>
                </c:pt>
                <c:pt idx="49">
                  <c:v>4.4585987261146496</c:v>
                </c:pt>
                <c:pt idx="50">
                  <c:v>4.4208664898320071</c:v>
                </c:pt>
                <c:pt idx="51">
                  <c:v>4.3744531933508313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F-40E3-896F-97DDF21F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41370880"/>
        <c:axId val="141372416"/>
      </c:barChart>
      <c:catAx>
        <c:axId val="141370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50"/>
                </a:pPr>
                <a:r>
                  <a:rPr lang="en-AU" sz="1050"/>
                  <a:t>Per cent of persons disengaged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5" fmlaRange="Data!$B$8:$B$59" sel="1" val="0"/>
</file>

<file path=xl/ctrlProps/ctrlProp2.xml><?xml version="1.0" encoding="utf-8"?>
<formControlPr xmlns="http://schemas.microsoft.com/office/spreadsheetml/2009/9/main" objectType="Drop" dropLines="6" dropStyle="combo" dx="15" fmlaLink="$K$5" fmlaRange="$T$2:$T$7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12</xdr:row>
      <xdr:rowOff>97117</xdr:rowOff>
    </xdr:from>
    <xdr:to>
      <xdr:col>8</xdr:col>
      <xdr:colOff>613834</xdr:colOff>
      <xdr:row>35</xdr:row>
      <xdr:rowOff>112058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167357</xdr:colOff>
      <xdr:row>6</xdr:row>
      <xdr:rowOff>6572</xdr:rowOff>
    </xdr:from>
    <xdr:to>
      <xdr:col>18</xdr:col>
      <xdr:colOff>11275</xdr:colOff>
      <xdr:row>50</xdr:row>
      <xdr:rowOff>51708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152400</xdr:colOff>
          <xdr:row>5</xdr:row>
          <xdr:rowOff>57150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</xdr:row>
          <xdr:rowOff>19050</xdr:rowOff>
        </xdr:from>
        <xdr:to>
          <xdr:col>12</xdr:col>
          <xdr:colOff>390525</xdr:colOff>
          <xdr:row>5</xdr:row>
          <xdr:rowOff>85725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4"/>
  <sheetViews>
    <sheetView zoomScaleNormal="100" workbookViewId="0">
      <pane xSplit="2" ySplit="7" topLeftCell="AI8" activePane="bottomRight" state="frozen"/>
      <selection pane="topRight" activeCell="C1" sqref="C1"/>
      <selection pane="bottomLeft" activeCell="A8" sqref="A8"/>
      <selection pane="bottomRight" activeCell="A36" sqref="A36:XFD36"/>
    </sheetView>
  </sheetViews>
  <sheetFormatPr defaultColWidth="10.3984375" defaultRowHeight="10.5" x14ac:dyDescent="0.35"/>
  <cols>
    <col min="1" max="1" width="4.1328125" style="2" customWidth="1"/>
    <col min="2" max="2" width="11.86328125" style="2" customWidth="1"/>
    <col min="3" max="38" width="10.3984375" style="2"/>
    <col min="39" max="39" width="4.1328125" style="2" customWidth="1"/>
    <col min="40" max="45" width="9.73046875" style="2"/>
    <col min="46" max="46" width="3.265625" style="2" customWidth="1"/>
    <col min="47" max="49" width="9.86328125" style="2" customWidth="1"/>
    <col min="50" max="51" width="1.86328125" style="2" customWidth="1"/>
    <col min="52" max="54" width="9.86328125" style="2" customWidth="1"/>
    <col min="55" max="16384" width="10.3984375" style="2"/>
  </cols>
  <sheetData>
    <row r="1" spans="1:54" ht="23.25" x14ac:dyDescent="0.7">
      <c r="A1" s="1"/>
      <c r="B1" s="16" t="s">
        <v>87</v>
      </c>
    </row>
    <row r="2" spans="1:54" x14ac:dyDescent="0.35">
      <c r="A2" s="1">
        <v>1</v>
      </c>
      <c r="B2" s="2">
        <v>2</v>
      </c>
      <c r="C2" s="2">
        <v>3</v>
      </c>
      <c r="D2" s="7">
        <v>4</v>
      </c>
      <c r="E2" s="1">
        <v>5</v>
      </c>
      <c r="F2" s="2">
        <v>6</v>
      </c>
      <c r="G2" s="2">
        <v>7</v>
      </c>
      <c r="H2" s="7">
        <v>8</v>
      </c>
      <c r="I2" s="1">
        <v>9</v>
      </c>
      <c r="J2" s="2">
        <v>10</v>
      </c>
      <c r="K2" s="2">
        <v>11</v>
      </c>
      <c r="L2" s="7">
        <v>12</v>
      </c>
      <c r="M2" s="1">
        <v>13</v>
      </c>
      <c r="N2" s="2">
        <v>14</v>
      </c>
      <c r="O2" s="2">
        <v>15</v>
      </c>
      <c r="P2" s="7">
        <v>16</v>
      </c>
      <c r="Q2" s="1">
        <v>17</v>
      </c>
      <c r="R2" s="2">
        <v>18</v>
      </c>
      <c r="S2" s="2">
        <v>19</v>
      </c>
      <c r="T2" s="7">
        <v>20</v>
      </c>
      <c r="U2" s="1">
        <v>21</v>
      </c>
      <c r="V2" s="2">
        <v>22</v>
      </c>
      <c r="W2" s="2">
        <v>23</v>
      </c>
      <c r="X2" s="7">
        <v>24</v>
      </c>
      <c r="Y2" s="1">
        <v>25</v>
      </c>
      <c r="Z2" s="2">
        <v>26</v>
      </c>
      <c r="AA2" s="2">
        <v>27</v>
      </c>
      <c r="AB2" s="7">
        <v>28</v>
      </c>
      <c r="AC2" s="1">
        <v>29</v>
      </c>
      <c r="AD2" s="2">
        <v>30</v>
      </c>
      <c r="AE2" s="2">
        <v>31</v>
      </c>
      <c r="AF2" s="7">
        <v>32</v>
      </c>
      <c r="AG2" s="1">
        <v>33</v>
      </c>
      <c r="AH2" s="2">
        <v>34</v>
      </c>
      <c r="AI2" s="2">
        <v>35</v>
      </c>
      <c r="AJ2" s="7">
        <v>36</v>
      </c>
      <c r="AK2" s="1">
        <v>37</v>
      </c>
      <c r="AL2" s="2">
        <v>38</v>
      </c>
      <c r="AM2" s="2">
        <v>39</v>
      </c>
      <c r="AN2" s="7">
        <v>40</v>
      </c>
      <c r="AO2" s="1">
        <v>41</v>
      </c>
      <c r="AP2" s="2">
        <v>42</v>
      </c>
      <c r="AQ2" s="2">
        <v>43</v>
      </c>
      <c r="AR2" s="7">
        <v>44</v>
      </c>
      <c r="AS2" s="1">
        <v>45</v>
      </c>
      <c r="AT2" s="2">
        <v>46</v>
      </c>
      <c r="AU2" s="2">
        <v>47</v>
      </c>
      <c r="AV2" s="7">
        <v>48</v>
      </c>
      <c r="AW2" s="1">
        <v>49</v>
      </c>
      <c r="AX2" s="2">
        <v>50</v>
      </c>
      <c r="AY2" s="2">
        <v>51</v>
      </c>
      <c r="AZ2" s="7">
        <v>52</v>
      </c>
      <c r="BA2" s="1">
        <v>53</v>
      </c>
      <c r="BB2" s="2">
        <v>54</v>
      </c>
    </row>
    <row r="4" spans="1:54" ht="15.75" x14ac:dyDescent="0.5">
      <c r="A4" s="3"/>
      <c r="C4" s="61" t="s">
        <v>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5" t="s">
        <v>1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 t="s">
        <v>42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U4" s="55" t="s">
        <v>43</v>
      </c>
      <c r="AV4" s="55"/>
      <c r="AW4" s="55"/>
      <c r="AX4" s="55"/>
      <c r="AY4" s="55"/>
      <c r="AZ4" s="55"/>
      <c r="BA4" s="55"/>
      <c r="BB4" s="55"/>
    </row>
    <row r="5" spans="1:54" ht="15.75" x14ac:dyDescent="0.45">
      <c r="A5" s="3"/>
      <c r="C5" s="62" t="s">
        <v>2</v>
      </c>
      <c r="D5" s="62"/>
      <c r="E5" s="62"/>
      <c r="F5" s="62"/>
      <c r="G5" s="62"/>
      <c r="H5" s="62"/>
      <c r="I5" s="63" t="s">
        <v>3</v>
      </c>
      <c r="J5" s="63"/>
      <c r="K5" s="63"/>
      <c r="L5" s="63"/>
      <c r="M5" s="63"/>
      <c r="N5" s="63"/>
      <c r="O5" s="62" t="s">
        <v>2</v>
      </c>
      <c r="P5" s="62"/>
      <c r="Q5" s="62"/>
      <c r="R5" s="62"/>
      <c r="S5" s="62"/>
      <c r="T5" s="62"/>
      <c r="U5" s="63" t="s">
        <v>3</v>
      </c>
      <c r="V5" s="63"/>
      <c r="W5" s="63"/>
      <c r="X5" s="63"/>
      <c r="Y5" s="63"/>
      <c r="Z5" s="63"/>
      <c r="AA5" s="62" t="s">
        <v>2</v>
      </c>
      <c r="AB5" s="62"/>
      <c r="AC5" s="62"/>
      <c r="AD5" s="62"/>
      <c r="AE5" s="62"/>
      <c r="AF5" s="62"/>
      <c r="AG5" s="63" t="s">
        <v>3</v>
      </c>
      <c r="AH5" s="63"/>
      <c r="AI5" s="63"/>
      <c r="AJ5" s="63"/>
      <c r="AK5" s="63"/>
      <c r="AL5" s="63"/>
      <c r="AN5" s="56" t="s">
        <v>44</v>
      </c>
      <c r="AO5" s="56"/>
      <c r="AP5" s="56"/>
      <c r="AQ5" s="56"/>
      <c r="AR5" s="56"/>
      <c r="AS5" s="56"/>
    </row>
    <row r="6" spans="1:54" ht="14.65" x14ac:dyDescent="0.35">
      <c r="A6" s="3"/>
      <c r="C6" s="64" t="s">
        <v>4</v>
      </c>
      <c r="D6" s="64"/>
      <c r="E6" s="64"/>
      <c r="F6" s="64" t="s">
        <v>5</v>
      </c>
      <c r="G6" s="64"/>
      <c r="H6" s="64"/>
      <c r="I6" s="64" t="s">
        <v>4</v>
      </c>
      <c r="J6" s="64"/>
      <c r="K6" s="64"/>
      <c r="L6" s="64" t="s">
        <v>5</v>
      </c>
      <c r="M6" s="64"/>
      <c r="N6" s="64"/>
      <c r="O6" s="64" t="s">
        <v>4</v>
      </c>
      <c r="P6" s="64"/>
      <c r="Q6" s="64"/>
      <c r="R6" s="64" t="s">
        <v>5</v>
      </c>
      <c r="S6" s="64"/>
      <c r="T6" s="64"/>
      <c r="U6" s="64" t="s">
        <v>4</v>
      </c>
      <c r="V6" s="64"/>
      <c r="W6" s="64"/>
      <c r="X6" s="64" t="s">
        <v>5</v>
      </c>
      <c r="Y6" s="64"/>
      <c r="Z6" s="64"/>
      <c r="AA6" s="64" t="s">
        <v>4</v>
      </c>
      <c r="AB6" s="64"/>
      <c r="AC6" s="64"/>
      <c r="AD6" s="64" t="s">
        <v>5</v>
      </c>
      <c r="AE6" s="64"/>
      <c r="AF6" s="64"/>
      <c r="AG6" s="64" t="s">
        <v>4</v>
      </c>
      <c r="AH6" s="64"/>
      <c r="AI6" s="64"/>
      <c r="AJ6" s="64" t="s">
        <v>5</v>
      </c>
      <c r="AK6" s="64"/>
      <c r="AL6" s="64"/>
      <c r="AN6" s="57" t="s">
        <v>0</v>
      </c>
      <c r="AO6" s="57"/>
      <c r="AP6" s="57" t="s">
        <v>1</v>
      </c>
      <c r="AQ6" s="57"/>
      <c r="AR6" s="57" t="s">
        <v>42</v>
      </c>
      <c r="AS6" s="57"/>
      <c r="AU6" s="58" t="s">
        <v>45</v>
      </c>
      <c r="AV6" s="59"/>
      <c r="AW6" s="59"/>
      <c r="AX6" s="8"/>
      <c r="AY6" s="8"/>
      <c r="AZ6" s="60" t="s">
        <v>46</v>
      </c>
      <c r="BA6" s="60"/>
      <c r="BB6" s="60"/>
    </row>
    <row r="7" spans="1:54" ht="21" x14ac:dyDescent="0.35">
      <c r="A7" s="3"/>
      <c r="C7" s="7" t="s">
        <v>6</v>
      </c>
      <c r="D7" s="7" t="s">
        <v>7</v>
      </c>
      <c r="E7" s="7" t="s">
        <v>8</v>
      </c>
      <c r="F7" s="7" t="s">
        <v>6</v>
      </c>
      <c r="G7" s="7" t="s">
        <v>7</v>
      </c>
      <c r="H7" s="7" t="s">
        <v>8</v>
      </c>
      <c r="I7" s="7" t="s">
        <v>6</v>
      </c>
      <c r="J7" s="7" t="s">
        <v>7</v>
      </c>
      <c r="K7" s="7" t="s">
        <v>8</v>
      </c>
      <c r="L7" s="7" t="s">
        <v>6</v>
      </c>
      <c r="M7" s="7" t="s">
        <v>7</v>
      </c>
      <c r="N7" s="7" t="s">
        <v>8</v>
      </c>
      <c r="O7" s="7" t="s">
        <v>6</v>
      </c>
      <c r="P7" s="7" t="s">
        <v>7</v>
      </c>
      <c r="Q7" s="7" t="s">
        <v>8</v>
      </c>
      <c r="R7" s="7" t="s">
        <v>6</v>
      </c>
      <c r="S7" s="7" t="s">
        <v>7</v>
      </c>
      <c r="T7" s="7" t="s">
        <v>8</v>
      </c>
      <c r="U7" s="7" t="s">
        <v>6</v>
      </c>
      <c r="V7" s="7" t="s">
        <v>7</v>
      </c>
      <c r="W7" s="7" t="s">
        <v>8</v>
      </c>
      <c r="X7" s="7" t="s">
        <v>6</v>
      </c>
      <c r="Y7" s="7" t="s">
        <v>7</v>
      </c>
      <c r="Z7" s="7" t="s">
        <v>8</v>
      </c>
      <c r="AA7" s="7" t="s">
        <v>6</v>
      </c>
      <c r="AB7" s="7" t="s">
        <v>7</v>
      </c>
      <c r="AC7" s="7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N7" s="9" t="s">
        <v>2</v>
      </c>
      <c r="AO7" s="9" t="s">
        <v>3</v>
      </c>
      <c r="AP7" s="9" t="s">
        <v>2</v>
      </c>
      <c r="AQ7" s="9" t="s">
        <v>3</v>
      </c>
      <c r="AR7" s="9" t="s">
        <v>2</v>
      </c>
      <c r="AS7" s="9" t="s">
        <v>3</v>
      </c>
      <c r="AU7" s="10" t="s">
        <v>47</v>
      </c>
      <c r="AV7" s="10" t="s">
        <v>48</v>
      </c>
      <c r="AW7" s="10" t="s">
        <v>42</v>
      </c>
      <c r="AX7" s="8"/>
      <c r="AY7" s="8"/>
      <c r="AZ7" s="11" t="s">
        <v>47</v>
      </c>
      <c r="BA7" s="11" t="s">
        <v>48</v>
      </c>
      <c r="BB7" s="11" t="s">
        <v>42</v>
      </c>
    </row>
    <row r="8" spans="1:54" x14ac:dyDescent="0.35">
      <c r="A8" s="9">
        <v>1</v>
      </c>
      <c r="B8" s="14" t="s">
        <v>36</v>
      </c>
      <c r="C8" s="15">
        <v>13</v>
      </c>
      <c r="D8" s="15">
        <v>88</v>
      </c>
      <c r="E8" s="15">
        <v>103</v>
      </c>
      <c r="F8" s="15">
        <v>160</v>
      </c>
      <c r="G8" s="15">
        <v>1059</v>
      </c>
      <c r="H8" s="15">
        <v>241</v>
      </c>
      <c r="I8" s="15">
        <v>183</v>
      </c>
      <c r="J8" s="15">
        <v>384</v>
      </c>
      <c r="K8" s="15">
        <v>1211</v>
      </c>
      <c r="L8" s="15">
        <v>134</v>
      </c>
      <c r="M8" s="15">
        <v>494</v>
      </c>
      <c r="N8" s="15">
        <v>561</v>
      </c>
      <c r="O8" s="15">
        <v>10</v>
      </c>
      <c r="P8" s="15">
        <v>43</v>
      </c>
      <c r="Q8" s="15">
        <v>27</v>
      </c>
      <c r="R8" s="15">
        <v>160</v>
      </c>
      <c r="S8" s="15">
        <v>1092</v>
      </c>
      <c r="T8" s="15">
        <v>185</v>
      </c>
      <c r="U8" s="15">
        <v>87</v>
      </c>
      <c r="V8" s="15">
        <v>563</v>
      </c>
      <c r="W8" s="15">
        <v>472</v>
      </c>
      <c r="X8" s="15">
        <v>233</v>
      </c>
      <c r="Y8" s="15">
        <v>951</v>
      </c>
      <c r="Z8" s="15">
        <v>486</v>
      </c>
      <c r="AA8" s="13">
        <v>23</v>
      </c>
      <c r="AB8" s="13">
        <v>132</v>
      </c>
      <c r="AC8" s="13">
        <v>139</v>
      </c>
      <c r="AD8" s="13">
        <v>317</v>
      </c>
      <c r="AE8" s="13">
        <v>2149</v>
      </c>
      <c r="AF8" s="13">
        <v>428</v>
      </c>
      <c r="AG8" s="13">
        <v>274</v>
      </c>
      <c r="AH8" s="13">
        <v>949</v>
      </c>
      <c r="AI8" s="13">
        <v>1687</v>
      </c>
      <c r="AJ8" s="13">
        <v>362</v>
      </c>
      <c r="AK8" s="13">
        <v>1443</v>
      </c>
      <c r="AL8" s="13">
        <v>1045</v>
      </c>
      <c r="AN8" s="12">
        <f t="shared" ref="AN8:AN39" si="0">SUM(C8,D8)/SUM(C8:H8)*100</f>
        <v>6.0697115384615383</v>
      </c>
      <c r="AO8" s="12">
        <f t="shared" ref="AO8:AO39" si="1">SUM(I8,J8)/SUM(I8:N8)*100</f>
        <v>19.110212335692619</v>
      </c>
      <c r="AP8" s="12">
        <f t="shared" ref="AP8:AP39" si="2">SUM(O8,P8)/SUM(O8:T8)*100</f>
        <v>3.4937376400791038</v>
      </c>
      <c r="AQ8" s="12">
        <f>SUM(U8,V8)/SUM(U8:Z8)*100</f>
        <v>23.280802292263612</v>
      </c>
      <c r="AR8" s="12">
        <f t="shared" ref="AR8:AR39" si="3">SUM(AA8,AB8)/SUM(AA8:AF8)*100</f>
        <v>4.86198243412798</v>
      </c>
      <c r="AS8" s="12">
        <f t="shared" ref="AS8:AS39" si="4">SUM(AG8,AH8)/SUM(AG8:AL8)*100</f>
        <v>21.232638888888889</v>
      </c>
      <c r="AU8" s="2">
        <f t="shared" ref="AU8:AU39" si="5">SUM(C8:D8)</f>
        <v>101</v>
      </c>
      <c r="AV8" s="2">
        <f t="shared" ref="AV8:AV39" si="6">SUM(O8:P8)</f>
        <v>53</v>
      </c>
      <c r="AW8" s="2">
        <f t="shared" ref="AW8:AW39" si="7">SUM(AU8:AV8)</f>
        <v>154</v>
      </c>
      <c r="AZ8" s="2">
        <f>SUM(I8:J8)</f>
        <v>567</v>
      </c>
      <c r="BA8" s="2">
        <f t="shared" ref="BA8:BA39" si="8">SUM(U8:V8)</f>
        <v>650</v>
      </c>
      <c r="BB8" s="2">
        <f t="shared" ref="BB8:BB39" si="9">SUM(AZ8:BA8)</f>
        <v>1217</v>
      </c>
    </row>
    <row r="9" spans="1:54" x14ac:dyDescent="0.35">
      <c r="A9" s="9">
        <v>2</v>
      </c>
      <c r="B9" s="14" t="s">
        <v>9</v>
      </c>
      <c r="C9" s="15">
        <v>16147</v>
      </c>
      <c r="D9" s="15">
        <v>30488</v>
      </c>
      <c r="E9" s="15">
        <v>81479</v>
      </c>
      <c r="F9" s="15">
        <v>30877</v>
      </c>
      <c r="G9" s="15">
        <v>252317</v>
      </c>
      <c r="H9" s="15">
        <v>182077</v>
      </c>
      <c r="I9" s="15">
        <v>30480</v>
      </c>
      <c r="J9" s="15">
        <v>49691</v>
      </c>
      <c r="K9" s="15">
        <v>288058</v>
      </c>
      <c r="L9" s="15">
        <v>12110</v>
      </c>
      <c r="M9" s="15">
        <v>41471</v>
      </c>
      <c r="N9" s="15">
        <v>141563</v>
      </c>
      <c r="O9" s="15">
        <v>10369</v>
      </c>
      <c r="P9" s="15">
        <v>23358</v>
      </c>
      <c r="Q9" s="15">
        <v>61286</v>
      </c>
      <c r="R9" s="15">
        <v>31121</v>
      </c>
      <c r="S9" s="15">
        <v>214532</v>
      </c>
      <c r="T9" s="15">
        <v>222108</v>
      </c>
      <c r="U9" s="15">
        <v>17394</v>
      </c>
      <c r="V9" s="15">
        <v>52313</v>
      </c>
      <c r="W9" s="15">
        <v>250307</v>
      </c>
      <c r="X9" s="15">
        <v>11602</v>
      </c>
      <c r="Y9" s="15">
        <v>43737</v>
      </c>
      <c r="Z9" s="15">
        <v>175920</v>
      </c>
      <c r="AA9" s="13">
        <v>26513</v>
      </c>
      <c r="AB9" s="13">
        <v>53842</v>
      </c>
      <c r="AC9" s="13">
        <v>142764</v>
      </c>
      <c r="AD9" s="13">
        <v>61999</v>
      </c>
      <c r="AE9" s="13">
        <v>466844</v>
      </c>
      <c r="AF9" s="13">
        <v>404188</v>
      </c>
      <c r="AG9" s="13">
        <v>47873</v>
      </c>
      <c r="AH9" s="13">
        <v>102004</v>
      </c>
      <c r="AI9" s="13">
        <v>538366</v>
      </c>
      <c r="AJ9" s="13">
        <v>23712</v>
      </c>
      <c r="AK9" s="13">
        <v>85205</v>
      </c>
      <c r="AL9" s="13">
        <v>317485</v>
      </c>
      <c r="AN9" s="12">
        <f t="shared" si="0"/>
        <v>7.8591470967415757</v>
      </c>
      <c r="AO9" s="12">
        <f t="shared" si="1"/>
        <v>14.230536429683355</v>
      </c>
      <c r="AP9" s="12">
        <f t="shared" si="2"/>
        <v>5.9929918581881898</v>
      </c>
      <c r="AQ9" s="12">
        <f t="shared" ref="AQ9:AQ39" si="10">SUM(U9,V9)/SUM(U9:Z9)*100</f>
        <v>12.644733190270518</v>
      </c>
      <c r="AR9" s="12">
        <f t="shared" si="3"/>
        <v>6.9502227219651438</v>
      </c>
      <c r="AS9" s="12">
        <f t="shared" si="4"/>
        <v>13.446164473890789</v>
      </c>
      <c r="AU9" s="2">
        <f t="shared" si="5"/>
        <v>46635</v>
      </c>
      <c r="AV9" s="2">
        <f t="shared" si="6"/>
        <v>33727</v>
      </c>
      <c r="AW9" s="2">
        <f t="shared" si="7"/>
        <v>80362</v>
      </c>
      <c r="AZ9" s="2">
        <f t="shared" ref="AZ9:AZ39" si="11">SUM(I9:J9)</f>
        <v>80171</v>
      </c>
      <c r="BA9" s="2">
        <f t="shared" si="8"/>
        <v>69707</v>
      </c>
      <c r="BB9" s="2">
        <f t="shared" si="9"/>
        <v>149878</v>
      </c>
    </row>
    <row r="10" spans="1:54" x14ac:dyDescent="0.35">
      <c r="A10" s="9">
        <v>3</v>
      </c>
      <c r="B10" s="14" t="s">
        <v>31</v>
      </c>
      <c r="C10" s="15">
        <v>0</v>
      </c>
      <c r="D10" s="15">
        <v>11</v>
      </c>
      <c r="E10" s="15">
        <v>7</v>
      </c>
      <c r="F10" s="15">
        <v>62</v>
      </c>
      <c r="G10" s="15">
        <v>523</v>
      </c>
      <c r="H10" s="15">
        <v>157</v>
      </c>
      <c r="I10" s="15">
        <v>34</v>
      </c>
      <c r="J10" s="15">
        <v>46</v>
      </c>
      <c r="K10" s="15">
        <v>280</v>
      </c>
      <c r="L10" s="15">
        <v>127</v>
      </c>
      <c r="M10" s="15">
        <v>324</v>
      </c>
      <c r="N10" s="15">
        <v>721</v>
      </c>
      <c r="O10" s="15">
        <v>0</v>
      </c>
      <c r="P10" s="15">
        <v>16</v>
      </c>
      <c r="Q10" s="15">
        <v>6</v>
      </c>
      <c r="R10" s="15">
        <v>49</v>
      </c>
      <c r="S10" s="15">
        <v>503</v>
      </c>
      <c r="T10" s="15">
        <v>126</v>
      </c>
      <c r="U10" s="15">
        <v>36</v>
      </c>
      <c r="V10" s="15">
        <v>180</v>
      </c>
      <c r="W10" s="15">
        <v>203</v>
      </c>
      <c r="X10" s="15">
        <v>106</v>
      </c>
      <c r="Y10" s="15">
        <v>291</v>
      </c>
      <c r="Z10" s="15">
        <v>415</v>
      </c>
      <c r="AA10" s="13">
        <v>5</v>
      </c>
      <c r="AB10" s="13">
        <v>26</v>
      </c>
      <c r="AC10" s="13">
        <v>19</v>
      </c>
      <c r="AD10" s="13">
        <v>112</v>
      </c>
      <c r="AE10" s="13">
        <v>1019</v>
      </c>
      <c r="AF10" s="13">
        <v>284</v>
      </c>
      <c r="AG10" s="13">
        <v>66</v>
      </c>
      <c r="AH10" s="13">
        <v>227</v>
      </c>
      <c r="AI10" s="13">
        <v>478</v>
      </c>
      <c r="AJ10" s="13">
        <v>232</v>
      </c>
      <c r="AK10" s="13">
        <v>611</v>
      </c>
      <c r="AL10" s="13">
        <v>1134</v>
      </c>
      <c r="AN10" s="12">
        <f t="shared" si="0"/>
        <v>1.4473684210526316</v>
      </c>
      <c r="AO10" s="12">
        <f t="shared" si="1"/>
        <v>5.221932114882506</v>
      </c>
      <c r="AP10" s="12">
        <f t="shared" si="2"/>
        <v>2.2857142857142856</v>
      </c>
      <c r="AQ10" s="12">
        <f t="shared" si="10"/>
        <v>17.546709991876522</v>
      </c>
      <c r="AR10" s="12">
        <f t="shared" si="3"/>
        <v>2.1160409556313993</v>
      </c>
      <c r="AS10" s="12">
        <f t="shared" si="4"/>
        <v>10.662299854439592</v>
      </c>
      <c r="AU10" s="2">
        <f t="shared" si="5"/>
        <v>11</v>
      </c>
      <c r="AV10" s="2">
        <f t="shared" si="6"/>
        <v>16</v>
      </c>
      <c r="AW10" s="2">
        <f t="shared" si="7"/>
        <v>27</v>
      </c>
      <c r="AZ10" s="2">
        <f t="shared" si="11"/>
        <v>80</v>
      </c>
      <c r="BA10" s="2">
        <f t="shared" si="8"/>
        <v>216</v>
      </c>
      <c r="BB10" s="2">
        <f t="shared" si="9"/>
        <v>296</v>
      </c>
    </row>
    <row r="11" spans="1:54" x14ac:dyDescent="0.35">
      <c r="A11" s="9">
        <v>4</v>
      </c>
      <c r="B11" s="14" t="s">
        <v>69</v>
      </c>
      <c r="C11" s="15">
        <v>10</v>
      </c>
      <c r="D11" s="15">
        <v>11</v>
      </c>
      <c r="E11" s="15">
        <v>48</v>
      </c>
      <c r="F11" s="15">
        <v>35</v>
      </c>
      <c r="G11" s="15">
        <v>151</v>
      </c>
      <c r="H11" s="15">
        <v>109</v>
      </c>
      <c r="I11" s="15">
        <v>29</v>
      </c>
      <c r="J11" s="15">
        <v>41</v>
      </c>
      <c r="K11" s="15">
        <v>239</v>
      </c>
      <c r="L11" s="15">
        <v>46</v>
      </c>
      <c r="M11" s="15">
        <v>163</v>
      </c>
      <c r="N11" s="15">
        <v>444</v>
      </c>
      <c r="O11" s="15">
        <v>4</v>
      </c>
      <c r="P11" s="15">
        <v>11</v>
      </c>
      <c r="Q11" s="15">
        <v>18</v>
      </c>
      <c r="R11" s="15">
        <v>38</v>
      </c>
      <c r="S11" s="15">
        <v>166</v>
      </c>
      <c r="T11" s="15">
        <v>131</v>
      </c>
      <c r="U11" s="15">
        <v>14</v>
      </c>
      <c r="V11" s="15">
        <v>63</v>
      </c>
      <c r="W11" s="15">
        <v>282</v>
      </c>
      <c r="X11" s="15">
        <v>61</v>
      </c>
      <c r="Y11" s="15">
        <v>187</v>
      </c>
      <c r="Z11" s="15">
        <v>541</v>
      </c>
      <c r="AA11" s="13">
        <v>15</v>
      </c>
      <c r="AB11" s="13">
        <v>25</v>
      </c>
      <c r="AC11" s="13">
        <v>60</v>
      </c>
      <c r="AD11" s="13">
        <v>70</v>
      </c>
      <c r="AE11" s="13">
        <v>322</v>
      </c>
      <c r="AF11" s="13">
        <v>239</v>
      </c>
      <c r="AG11" s="13">
        <v>40</v>
      </c>
      <c r="AH11" s="13">
        <v>98</v>
      </c>
      <c r="AI11" s="13">
        <v>525</v>
      </c>
      <c r="AJ11" s="13">
        <v>108</v>
      </c>
      <c r="AK11" s="13">
        <v>347</v>
      </c>
      <c r="AL11" s="13">
        <v>980</v>
      </c>
      <c r="AN11" s="12">
        <f t="shared" si="0"/>
        <v>5.7692307692307692</v>
      </c>
      <c r="AO11" s="12">
        <f t="shared" si="1"/>
        <v>7.2765072765072771</v>
      </c>
      <c r="AP11" s="12">
        <f t="shared" si="2"/>
        <v>4.0760869565217392</v>
      </c>
      <c r="AQ11" s="12">
        <f t="shared" si="10"/>
        <v>6.7073170731707323</v>
      </c>
      <c r="AR11" s="12">
        <f t="shared" si="3"/>
        <v>5.4719562243502047</v>
      </c>
      <c r="AS11" s="12">
        <f t="shared" si="4"/>
        <v>6.57769304099142</v>
      </c>
      <c r="AU11" s="2">
        <f t="shared" si="5"/>
        <v>21</v>
      </c>
      <c r="AV11" s="2">
        <f t="shared" si="6"/>
        <v>15</v>
      </c>
      <c r="AW11" s="2">
        <f t="shared" si="7"/>
        <v>36</v>
      </c>
      <c r="AZ11" s="2">
        <f t="shared" si="11"/>
        <v>70</v>
      </c>
      <c r="BA11" s="2">
        <f t="shared" si="8"/>
        <v>77</v>
      </c>
      <c r="BB11" s="2">
        <f t="shared" si="9"/>
        <v>147</v>
      </c>
    </row>
    <row r="12" spans="1:54" x14ac:dyDescent="0.35">
      <c r="A12" s="9">
        <v>5</v>
      </c>
      <c r="B12" s="14" t="s">
        <v>23</v>
      </c>
      <c r="C12" s="15">
        <v>6</v>
      </c>
      <c r="D12" s="15">
        <v>20</v>
      </c>
      <c r="E12" s="15">
        <v>35</v>
      </c>
      <c r="F12" s="15">
        <v>31</v>
      </c>
      <c r="G12" s="15">
        <v>315</v>
      </c>
      <c r="H12" s="15">
        <v>101</v>
      </c>
      <c r="I12" s="15">
        <v>26</v>
      </c>
      <c r="J12" s="15">
        <v>52</v>
      </c>
      <c r="K12" s="15">
        <v>281</v>
      </c>
      <c r="L12" s="15">
        <v>69</v>
      </c>
      <c r="M12" s="15">
        <v>231</v>
      </c>
      <c r="N12" s="15">
        <v>262</v>
      </c>
      <c r="O12" s="15">
        <v>7</v>
      </c>
      <c r="P12" s="15">
        <v>13</v>
      </c>
      <c r="Q12" s="15">
        <v>30</v>
      </c>
      <c r="R12" s="15">
        <v>37</v>
      </c>
      <c r="S12" s="15">
        <v>327</v>
      </c>
      <c r="T12" s="15">
        <v>126</v>
      </c>
      <c r="U12" s="15">
        <v>12</v>
      </c>
      <c r="V12" s="15">
        <v>82</v>
      </c>
      <c r="W12" s="15">
        <v>265</v>
      </c>
      <c r="X12" s="15">
        <v>37</v>
      </c>
      <c r="Y12" s="15">
        <v>191</v>
      </c>
      <c r="Z12" s="15">
        <v>316</v>
      </c>
      <c r="AA12" s="13">
        <v>9</v>
      </c>
      <c r="AB12" s="13">
        <v>33</v>
      </c>
      <c r="AC12" s="13">
        <v>63</v>
      </c>
      <c r="AD12" s="13">
        <v>68</v>
      </c>
      <c r="AE12" s="13">
        <v>646</v>
      </c>
      <c r="AF12" s="13">
        <v>232</v>
      </c>
      <c r="AG12" s="13">
        <v>39</v>
      </c>
      <c r="AH12" s="13">
        <v>137</v>
      </c>
      <c r="AI12" s="13">
        <v>542</v>
      </c>
      <c r="AJ12" s="13">
        <v>104</v>
      </c>
      <c r="AK12" s="13">
        <v>417</v>
      </c>
      <c r="AL12" s="13">
        <v>581</v>
      </c>
      <c r="AN12" s="12">
        <f t="shared" si="0"/>
        <v>5.1181102362204722</v>
      </c>
      <c r="AO12" s="12">
        <f t="shared" si="1"/>
        <v>8.4690553745928341</v>
      </c>
      <c r="AP12" s="12">
        <f t="shared" si="2"/>
        <v>3.7037037037037033</v>
      </c>
      <c r="AQ12" s="12">
        <f t="shared" si="10"/>
        <v>10.409745293466225</v>
      </c>
      <c r="AR12" s="12">
        <f t="shared" si="3"/>
        <v>3.9961941008563278</v>
      </c>
      <c r="AS12" s="12">
        <f t="shared" si="4"/>
        <v>9.6703296703296715</v>
      </c>
      <c r="AU12" s="2">
        <f t="shared" si="5"/>
        <v>26</v>
      </c>
      <c r="AV12" s="2">
        <f t="shared" si="6"/>
        <v>20</v>
      </c>
      <c r="AW12" s="2">
        <f t="shared" si="7"/>
        <v>46</v>
      </c>
      <c r="AZ12" s="2">
        <f t="shared" si="11"/>
        <v>78</v>
      </c>
      <c r="BA12" s="2">
        <f t="shared" si="8"/>
        <v>94</v>
      </c>
      <c r="BB12" s="2">
        <f t="shared" si="9"/>
        <v>172</v>
      </c>
    </row>
    <row r="13" spans="1:54" x14ac:dyDescent="0.35">
      <c r="A13" s="9">
        <v>6</v>
      </c>
      <c r="B13" s="14" t="s">
        <v>70</v>
      </c>
      <c r="C13" s="15">
        <v>14</v>
      </c>
      <c r="D13" s="15">
        <v>153</v>
      </c>
      <c r="E13" s="15">
        <v>123</v>
      </c>
      <c r="F13" s="15">
        <v>397</v>
      </c>
      <c r="G13" s="15">
        <v>6676</v>
      </c>
      <c r="H13" s="15">
        <v>1208</v>
      </c>
      <c r="I13" s="15">
        <v>377</v>
      </c>
      <c r="J13" s="15">
        <v>1033</v>
      </c>
      <c r="K13" s="15">
        <v>2357</v>
      </c>
      <c r="L13" s="15">
        <v>1326</v>
      </c>
      <c r="M13" s="15">
        <v>10302</v>
      </c>
      <c r="N13" s="15">
        <v>3870</v>
      </c>
      <c r="O13" s="15">
        <v>9</v>
      </c>
      <c r="P13" s="15">
        <v>90</v>
      </c>
      <c r="Q13" s="15">
        <v>80</v>
      </c>
      <c r="R13" s="15">
        <v>355</v>
      </c>
      <c r="S13" s="15">
        <v>6242</v>
      </c>
      <c r="T13" s="15">
        <v>1509</v>
      </c>
      <c r="U13" s="15">
        <v>336</v>
      </c>
      <c r="V13" s="15">
        <v>799</v>
      </c>
      <c r="W13" s="15">
        <v>2986</v>
      </c>
      <c r="X13" s="15">
        <v>1432</v>
      </c>
      <c r="Y13" s="15">
        <v>9425</v>
      </c>
      <c r="Z13" s="15">
        <v>4595</v>
      </c>
      <c r="AA13" s="13">
        <v>22</v>
      </c>
      <c r="AB13" s="13">
        <v>243</v>
      </c>
      <c r="AC13" s="13">
        <v>199</v>
      </c>
      <c r="AD13" s="13">
        <v>753</v>
      </c>
      <c r="AE13" s="13">
        <v>12920</v>
      </c>
      <c r="AF13" s="13">
        <v>2718</v>
      </c>
      <c r="AG13" s="13">
        <v>713</v>
      </c>
      <c r="AH13" s="13">
        <v>1835</v>
      </c>
      <c r="AI13" s="13">
        <v>5341</v>
      </c>
      <c r="AJ13" s="13">
        <v>2760</v>
      </c>
      <c r="AK13" s="13">
        <v>19730</v>
      </c>
      <c r="AL13" s="13">
        <v>8462</v>
      </c>
      <c r="AN13" s="12">
        <f t="shared" si="0"/>
        <v>1.9484307548710771</v>
      </c>
      <c r="AO13" s="12">
        <f t="shared" si="1"/>
        <v>7.3189722294316111</v>
      </c>
      <c r="AP13" s="12">
        <f t="shared" si="2"/>
        <v>1.1949305974652986</v>
      </c>
      <c r="AQ13" s="12">
        <f t="shared" si="10"/>
        <v>5.7988044755530579</v>
      </c>
      <c r="AR13" s="12">
        <f t="shared" si="3"/>
        <v>1.5722337585286268</v>
      </c>
      <c r="AS13" s="12">
        <f t="shared" si="4"/>
        <v>6.5600782678097875</v>
      </c>
      <c r="AU13" s="2">
        <f t="shared" si="5"/>
        <v>167</v>
      </c>
      <c r="AV13" s="2">
        <f t="shared" si="6"/>
        <v>99</v>
      </c>
      <c r="AW13" s="2">
        <f t="shared" si="7"/>
        <v>266</v>
      </c>
      <c r="AZ13" s="2">
        <f t="shared" si="11"/>
        <v>1410</v>
      </c>
      <c r="BA13" s="2">
        <f t="shared" si="8"/>
        <v>1135</v>
      </c>
      <c r="BB13" s="2">
        <f t="shared" si="9"/>
        <v>2545</v>
      </c>
    </row>
    <row r="14" spans="1:54" x14ac:dyDescent="0.35">
      <c r="A14" s="9">
        <v>7</v>
      </c>
      <c r="B14" s="14" t="s">
        <v>37</v>
      </c>
      <c r="C14" s="15">
        <v>9</v>
      </c>
      <c r="D14" s="15">
        <v>0</v>
      </c>
      <c r="E14" s="15">
        <v>23</v>
      </c>
      <c r="F14" s="15">
        <v>20</v>
      </c>
      <c r="G14" s="15">
        <v>101</v>
      </c>
      <c r="H14" s="15">
        <v>106</v>
      </c>
      <c r="I14" s="15">
        <v>15</v>
      </c>
      <c r="J14" s="15">
        <v>42</v>
      </c>
      <c r="K14" s="15">
        <v>204</v>
      </c>
      <c r="L14" s="15">
        <v>51</v>
      </c>
      <c r="M14" s="15">
        <v>183</v>
      </c>
      <c r="N14" s="15">
        <v>702</v>
      </c>
      <c r="O14" s="15">
        <v>0</v>
      </c>
      <c r="P14" s="15">
        <v>4</v>
      </c>
      <c r="Q14" s="15">
        <v>21</v>
      </c>
      <c r="R14" s="15">
        <v>13</v>
      </c>
      <c r="S14" s="15">
        <v>100</v>
      </c>
      <c r="T14" s="15">
        <v>95</v>
      </c>
      <c r="U14" s="15">
        <v>21</v>
      </c>
      <c r="V14" s="15">
        <v>29</v>
      </c>
      <c r="W14" s="15">
        <v>224</v>
      </c>
      <c r="X14" s="15">
        <v>49</v>
      </c>
      <c r="Y14" s="15">
        <v>130</v>
      </c>
      <c r="Z14" s="15">
        <v>678</v>
      </c>
      <c r="AA14" s="13">
        <v>13</v>
      </c>
      <c r="AB14" s="13">
        <v>4</v>
      </c>
      <c r="AC14" s="13">
        <v>37</v>
      </c>
      <c r="AD14" s="13">
        <v>38</v>
      </c>
      <c r="AE14" s="13">
        <v>198</v>
      </c>
      <c r="AF14" s="13">
        <v>203</v>
      </c>
      <c r="AG14" s="13">
        <v>33</v>
      </c>
      <c r="AH14" s="13">
        <v>75</v>
      </c>
      <c r="AI14" s="13">
        <v>423</v>
      </c>
      <c r="AJ14" s="13">
        <v>100</v>
      </c>
      <c r="AK14" s="13">
        <v>310</v>
      </c>
      <c r="AL14" s="13">
        <v>1383</v>
      </c>
      <c r="AN14" s="12">
        <f t="shared" si="0"/>
        <v>3.4749034749034751</v>
      </c>
      <c r="AO14" s="12">
        <f t="shared" si="1"/>
        <v>4.7619047619047619</v>
      </c>
      <c r="AP14" s="12">
        <f t="shared" si="2"/>
        <v>1.7167381974248928</v>
      </c>
      <c r="AQ14" s="12">
        <f t="shared" si="10"/>
        <v>4.4208664898320071</v>
      </c>
      <c r="AR14" s="12">
        <f t="shared" si="3"/>
        <v>3.4482758620689653</v>
      </c>
      <c r="AS14" s="12">
        <f t="shared" si="4"/>
        <v>4.6471600688468158</v>
      </c>
      <c r="AU14" s="2">
        <f t="shared" si="5"/>
        <v>9</v>
      </c>
      <c r="AV14" s="2">
        <f t="shared" si="6"/>
        <v>4</v>
      </c>
      <c r="AW14" s="2">
        <f t="shared" si="7"/>
        <v>13</v>
      </c>
      <c r="AZ14" s="2">
        <f t="shared" si="11"/>
        <v>57</v>
      </c>
      <c r="BA14" s="2">
        <f t="shared" si="8"/>
        <v>50</v>
      </c>
      <c r="BB14" s="2">
        <f t="shared" si="9"/>
        <v>107</v>
      </c>
    </row>
    <row r="15" spans="1:54" x14ac:dyDescent="0.35">
      <c r="A15" s="9">
        <v>8</v>
      </c>
      <c r="B15" s="14" t="s">
        <v>76</v>
      </c>
      <c r="C15" s="15">
        <v>6</v>
      </c>
      <c r="D15" s="15">
        <v>14</v>
      </c>
      <c r="E15" s="15">
        <v>22</v>
      </c>
      <c r="F15" s="15">
        <v>44</v>
      </c>
      <c r="G15" s="15">
        <v>181</v>
      </c>
      <c r="H15" s="15">
        <v>59</v>
      </c>
      <c r="I15" s="15">
        <v>37</v>
      </c>
      <c r="J15" s="15">
        <v>27</v>
      </c>
      <c r="K15" s="15">
        <v>153</v>
      </c>
      <c r="L15" s="15">
        <v>39</v>
      </c>
      <c r="M15" s="15">
        <v>66</v>
      </c>
      <c r="N15" s="15">
        <v>111</v>
      </c>
      <c r="O15" s="15">
        <v>3</v>
      </c>
      <c r="P15" s="15">
        <v>10</v>
      </c>
      <c r="Q15" s="15">
        <v>4</v>
      </c>
      <c r="R15" s="15">
        <v>39</v>
      </c>
      <c r="S15" s="15">
        <v>201</v>
      </c>
      <c r="T15" s="15">
        <v>62</v>
      </c>
      <c r="U15" s="15">
        <v>17</v>
      </c>
      <c r="V15" s="15">
        <v>43</v>
      </c>
      <c r="W15" s="15">
        <v>108</v>
      </c>
      <c r="X15" s="15">
        <v>44</v>
      </c>
      <c r="Y15" s="15">
        <v>81</v>
      </c>
      <c r="Z15" s="15">
        <v>101</v>
      </c>
      <c r="AA15" s="13">
        <v>11</v>
      </c>
      <c r="AB15" s="13">
        <v>20</v>
      </c>
      <c r="AC15" s="13">
        <v>30</v>
      </c>
      <c r="AD15" s="13">
        <v>85</v>
      </c>
      <c r="AE15" s="13">
        <v>383</v>
      </c>
      <c r="AF15" s="13">
        <v>121</v>
      </c>
      <c r="AG15" s="13">
        <v>55</v>
      </c>
      <c r="AH15" s="13">
        <v>72</v>
      </c>
      <c r="AI15" s="13">
        <v>261</v>
      </c>
      <c r="AJ15" s="13">
        <v>78</v>
      </c>
      <c r="AK15" s="13">
        <v>146</v>
      </c>
      <c r="AL15" s="13">
        <v>210</v>
      </c>
      <c r="AN15" s="12">
        <f t="shared" si="0"/>
        <v>6.1349693251533743</v>
      </c>
      <c r="AO15" s="12">
        <f t="shared" si="1"/>
        <v>14.780600461893764</v>
      </c>
      <c r="AP15" s="12">
        <f t="shared" si="2"/>
        <v>4.0752351097178678</v>
      </c>
      <c r="AQ15" s="12">
        <f t="shared" si="10"/>
        <v>15.228426395939088</v>
      </c>
      <c r="AR15" s="12">
        <f t="shared" si="3"/>
        <v>4.7692307692307692</v>
      </c>
      <c r="AS15" s="12">
        <f t="shared" si="4"/>
        <v>15.450121654501217</v>
      </c>
      <c r="AU15" s="2">
        <f t="shared" si="5"/>
        <v>20</v>
      </c>
      <c r="AV15" s="2">
        <f t="shared" si="6"/>
        <v>13</v>
      </c>
      <c r="AW15" s="2">
        <f t="shared" si="7"/>
        <v>33</v>
      </c>
      <c r="AZ15" s="2">
        <f t="shared" si="11"/>
        <v>64</v>
      </c>
      <c r="BA15" s="2">
        <f t="shared" si="8"/>
        <v>60</v>
      </c>
      <c r="BB15" s="2">
        <f t="shared" si="9"/>
        <v>124</v>
      </c>
    </row>
    <row r="16" spans="1:54" x14ac:dyDescent="0.35">
      <c r="A16" s="9">
        <v>9</v>
      </c>
      <c r="B16" s="14" t="s">
        <v>17</v>
      </c>
      <c r="C16" s="15">
        <v>17</v>
      </c>
      <c r="D16" s="15">
        <v>54</v>
      </c>
      <c r="E16" s="15">
        <v>52</v>
      </c>
      <c r="F16" s="15">
        <v>109</v>
      </c>
      <c r="G16" s="15">
        <v>518</v>
      </c>
      <c r="H16" s="15">
        <v>205</v>
      </c>
      <c r="I16" s="15">
        <v>42</v>
      </c>
      <c r="J16" s="15">
        <v>48</v>
      </c>
      <c r="K16" s="15">
        <v>139</v>
      </c>
      <c r="L16" s="15">
        <v>51</v>
      </c>
      <c r="M16" s="15">
        <v>136</v>
      </c>
      <c r="N16" s="15">
        <v>188</v>
      </c>
      <c r="O16" s="15">
        <v>14</v>
      </c>
      <c r="P16" s="15">
        <v>20</v>
      </c>
      <c r="Q16" s="15">
        <v>26</v>
      </c>
      <c r="R16" s="15">
        <v>102</v>
      </c>
      <c r="S16" s="15">
        <v>463</v>
      </c>
      <c r="T16" s="15">
        <v>277</v>
      </c>
      <c r="U16" s="15">
        <v>16</v>
      </c>
      <c r="V16" s="15">
        <v>45</v>
      </c>
      <c r="W16" s="15">
        <v>118</v>
      </c>
      <c r="X16" s="15">
        <v>33</v>
      </c>
      <c r="Y16" s="15">
        <v>117</v>
      </c>
      <c r="Z16" s="15">
        <v>189</v>
      </c>
      <c r="AA16" s="13">
        <v>35</v>
      </c>
      <c r="AB16" s="13">
        <v>71</v>
      </c>
      <c r="AC16" s="13">
        <v>75</v>
      </c>
      <c r="AD16" s="13">
        <v>209</v>
      </c>
      <c r="AE16" s="13">
        <v>983</v>
      </c>
      <c r="AF16" s="13">
        <v>486</v>
      </c>
      <c r="AG16" s="13">
        <v>60</v>
      </c>
      <c r="AH16" s="13">
        <v>89</v>
      </c>
      <c r="AI16" s="13">
        <v>254</v>
      </c>
      <c r="AJ16" s="13">
        <v>83</v>
      </c>
      <c r="AK16" s="13">
        <v>259</v>
      </c>
      <c r="AL16" s="13">
        <v>378</v>
      </c>
      <c r="AN16" s="12">
        <f t="shared" si="0"/>
        <v>7.4345549738219896</v>
      </c>
      <c r="AO16" s="12">
        <f t="shared" si="1"/>
        <v>14.90066225165563</v>
      </c>
      <c r="AP16" s="12">
        <f t="shared" si="2"/>
        <v>3.7694013303769403</v>
      </c>
      <c r="AQ16" s="12">
        <f t="shared" si="10"/>
        <v>11.776061776061777</v>
      </c>
      <c r="AR16" s="12">
        <f t="shared" si="3"/>
        <v>5.701990317374932</v>
      </c>
      <c r="AS16" s="12">
        <f t="shared" si="4"/>
        <v>13.268032056990206</v>
      </c>
      <c r="AU16" s="2">
        <f t="shared" si="5"/>
        <v>71</v>
      </c>
      <c r="AV16" s="2">
        <f t="shared" si="6"/>
        <v>34</v>
      </c>
      <c r="AW16" s="2">
        <f t="shared" si="7"/>
        <v>105</v>
      </c>
      <c r="AZ16" s="2">
        <f t="shared" si="11"/>
        <v>90</v>
      </c>
      <c r="BA16" s="2">
        <f t="shared" si="8"/>
        <v>61</v>
      </c>
      <c r="BB16" s="2">
        <f t="shared" si="9"/>
        <v>151</v>
      </c>
    </row>
    <row r="17" spans="1:54" x14ac:dyDescent="0.35">
      <c r="A17" s="9">
        <v>10</v>
      </c>
      <c r="B17" s="14" t="s">
        <v>12</v>
      </c>
      <c r="C17" s="15">
        <v>256</v>
      </c>
      <c r="D17" s="15">
        <v>326</v>
      </c>
      <c r="E17" s="15">
        <v>1517</v>
      </c>
      <c r="F17" s="15">
        <v>918</v>
      </c>
      <c r="G17" s="15">
        <v>5351</v>
      </c>
      <c r="H17" s="15">
        <v>4552</v>
      </c>
      <c r="I17" s="15">
        <v>518</v>
      </c>
      <c r="J17" s="15">
        <v>577</v>
      </c>
      <c r="K17" s="15">
        <v>6541</v>
      </c>
      <c r="L17" s="15">
        <v>325</v>
      </c>
      <c r="M17" s="15">
        <v>898</v>
      </c>
      <c r="N17" s="15">
        <v>3900</v>
      </c>
      <c r="O17" s="15">
        <v>179</v>
      </c>
      <c r="P17" s="15">
        <v>209</v>
      </c>
      <c r="Q17" s="15">
        <v>1178</v>
      </c>
      <c r="R17" s="15">
        <v>782</v>
      </c>
      <c r="S17" s="15">
        <v>4359</v>
      </c>
      <c r="T17" s="15">
        <v>5181</v>
      </c>
      <c r="U17" s="15">
        <v>289</v>
      </c>
      <c r="V17" s="15">
        <v>651</v>
      </c>
      <c r="W17" s="15">
        <v>5889</v>
      </c>
      <c r="X17" s="15">
        <v>292</v>
      </c>
      <c r="Y17" s="15">
        <v>919</v>
      </c>
      <c r="Z17" s="15">
        <v>4533</v>
      </c>
      <c r="AA17" s="13">
        <v>436</v>
      </c>
      <c r="AB17" s="13">
        <v>533</v>
      </c>
      <c r="AC17" s="13">
        <v>2695</v>
      </c>
      <c r="AD17" s="13">
        <v>1694</v>
      </c>
      <c r="AE17" s="13">
        <v>9708</v>
      </c>
      <c r="AF17" s="13">
        <v>9735</v>
      </c>
      <c r="AG17" s="13">
        <v>810</v>
      </c>
      <c r="AH17" s="13">
        <v>1234</v>
      </c>
      <c r="AI17" s="13">
        <v>12422</v>
      </c>
      <c r="AJ17" s="13">
        <v>613</v>
      </c>
      <c r="AK17" s="13">
        <v>1819</v>
      </c>
      <c r="AL17" s="13">
        <v>8432</v>
      </c>
      <c r="AN17" s="12">
        <f t="shared" si="0"/>
        <v>4.5046439628482977</v>
      </c>
      <c r="AO17" s="12">
        <f t="shared" si="1"/>
        <v>8.5821772866212083</v>
      </c>
      <c r="AP17" s="12">
        <f t="shared" si="2"/>
        <v>3.2637954239569313</v>
      </c>
      <c r="AQ17" s="12">
        <f t="shared" si="10"/>
        <v>7.4763381849996025</v>
      </c>
      <c r="AR17" s="12">
        <f t="shared" si="3"/>
        <v>3.9071005201403173</v>
      </c>
      <c r="AS17" s="12">
        <f t="shared" si="4"/>
        <v>8.0694828266877217</v>
      </c>
      <c r="AU17" s="2">
        <f t="shared" si="5"/>
        <v>582</v>
      </c>
      <c r="AV17" s="2">
        <f t="shared" si="6"/>
        <v>388</v>
      </c>
      <c r="AW17" s="2">
        <f t="shared" si="7"/>
        <v>970</v>
      </c>
      <c r="AZ17" s="2">
        <f t="shared" si="11"/>
        <v>1095</v>
      </c>
      <c r="BA17" s="2">
        <f t="shared" si="8"/>
        <v>940</v>
      </c>
      <c r="BB17" s="2">
        <f t="shared" si="9"/>
        <v>2035</v>
      </c>
    </row>
    <row r="18" spans="1:54" x14ac:dyDescent="0.35">
      <c r="A18" s="9">
        <v>11</v>
      </c>
      <c r="B18" s="14" t="s">
        <v>38</v>
      </c>
      <c r="C18" s="15">
        <v>14</v>
      </c>
      <c r="D18" s="15">
        <v>17</v>
      </c>
      <c r="E18" s="15">
        <v>35</v>
      </c>
      <c r="F18" s="15">
        <v>46</v>
      </c>
      <c r="G18" s="15">
        <v>186</v>
      </c>
      <c r="H18" s="15">
        <v>89</v>
      </c>
      <c r="I18" s="15">
        <v>37</v>
      </c>
      <c r="J18" s="15">
        <v>43</v>
      </c>
      <c r="K18" s="15">
        <v>174</v>
      </c>
      <c r="L18" s="15">
        <v>29</v>
      </c>
      <c r="M18" s="15">
        <v>43</v>
      </c>
      <c r="N18" s="15">
        <v>115</v>
      </c>
      <c r="O18" s="15">
        <v>3</v>
      </c>
      <c r="P18" s="15">
        <v>17</v>
      </c>
      <c r="Q18" s="15">
        <v>21</v>
      </c>
      <c r="R18" s="15">
        <v>49</v>
      </c>
      <c r="S18" s="15">
        <v>197</v>
      </c>
      <c r="T18" s="15">
        <v>99</v>
      </c>
      <c r="U18" s="15">
        <v>25</v>
      </c>
      <c r="V18" s="15">
        <v>79</v>
      </c>
      <c r="W18" s="15">
        <v>201</v>
      </c>
      <c r="X18" s="15">
        <v>45</v>
      </c>
      <c r="Y18" s="15">
        <v>123</v>
      </c>
      <c r="Z18" s="15">
        <v>174</v>
      </c>
      <c r="AA18" s="13">
        <v>19</v>
      </c>
      <c r="AB18" s="13">
        <v>31</v>
      </c>
      <c r="AC18" s="13">
        <v>57</v>
      </c>
      <c r="AD18" s="13">
        <v>97</v>
      </c>
      <c r="AE18" s="13">
        <v>380</v>
      </c>
      <c r="AF18" s="13">
        <v>191</v>
      </c>
      <c r="AG18" s="13">
        <v>66</v>
      </c>
      <c r="AH18" s="13">
        <v>127</v>
      </c>
      <c r="AI18" s="13">
        <v>376</v>
      </c>
      <c r="AJ18" s="13">
        <v>76</v>
      </c>
      <c r="AK18" s="13">
        <v>170</v>
      </c>
      <c r="AL18" s="13">
        <v>291</v>
      </c>
      <c r="AN18" s="12">
        <f t="shared" si="0"/>
        <v>8.0103359173126609</v>
      </c>
      <c r="AO18" s="12">
        <f t="shared" si="1"/>
        <v>18.140589569160998</v>
      </c>
      <c r="AP18" s="12">
        <f t="shared" si="2"/>
        <v>5.1813471502590671</v>
      </c>
      <c r="AQ18" s="12">
        <f t="shared" si="10"/>
        <v>16.0741885625966</v>
      </c>
      <c r="AR18" s="12">
        <f t="shared" si="3"/>
        <v>6.4516129032258061</v>
      </c>
      <c r="AS18" s="12">
        <f t="shared" si="4"/>
        <v>17.4502712477396</v>
      </c>
      <c r="AU18" s="2">
        <f t="shared" si="5"/>
        <v>31</v>
      </c>
      <c r="AV18" s="2">
        <f t="shared" si="6"/>
        <v>20</v>
      </c>
      <c r="AW18" s="2">
        <f t="shared" si="7"/>
        <v>51</v>
      </c>
      <c r="AZ18" s="2">
        <f t="shared" si="11"/>
        <v>80</v>
      </c>
      <c r="BA18" s="2">
        <f t="shared" si="8"/>
        <v>104</v>
      </c>
      <c r="BB18" s="2">
        <f t="shared" si="9"/>
        <v>184</v>
      </c>
    </row>
    <row r="19" spans="1:54" x14ac:dyDescent="0.35">
      <c r="A19" s="9">
        <v>12</v>
      </c>
      <c r="B19" s="14" t="s">
        <v>11</v>
      </c>
      <c r="C19" s="15">
        <v>12</v>
      </c>
      <c r="D19" s="15">
        <v>36</v>
      </c>
      <c r="E19" s="15">
        <v>74</v>
      </c>
      <c r="F19" s="15">
        <v>41</v>
      </c>
      <c r="G19" s="15">
        <v>378</v>
      </c>
      <c r="H19" s="15">
        <v>154</v>
      </c>
      <c r="I19" s="15">
        <v>60</v>
      </c>
      <c r="J19" s="15">
        <v>117</v>
      </c>
      <c r="K19" s="15">
        <v>481</v>
      </c>
      <c r="L19" s="15">
        <v>51</v>
      </c>
      <c r="M19" s="15">
        <v>121</v>
      </c>
      <c r="N19" s="15">
        <v>255</v>
      </c>
      <c r="O19" s="15">
        <v>9</v>
      </c>
      <c r="P19" s="15">
        <v>21</v>
      </c>
      <c r="Q19" s="15">
        <v>36</v>
      </c>
      <c r="R19" s="15">
        <v>47</v>
      </c>
      <c r="S19" s="15">
        <v>366</v>
      </c>
      <c r="T19" s="15">
        <v>183</v>
      </c>
      <c r="U19" s="15">
        <v>44</v>
      </c>
      <c r="V19" s="15">
        <v>111</v>
      </c>
      <c r="W19" s="15">
        <v>411</v>
      </c>
      <c r="X19" s="15">
        <v>47</v>
      </c>
      <c r="Y19" s="15">
        <v>153</v>
      </c>
      <c r="Z19" s="15">
        <v>331</v>
      </c>
      <c r="AA19" s="13">
        <v>27</v>
      </c>
      <c r="AB19" s="13">
        <v>56</v>
      </c>
      <c r="AC19" s="13">
        <v>113</v>
      </c>
      <c r="AD19" s="13">
        <v>89</v>
      </c>
      <c r="AE19" s="13">
        <v>739</v>
      </c>
      <c r="AF19" s="13">
        <v>339</v>
      </c>
      <c r="AG19" s="13">
        <v>98</v>
      </c>
      <c r="AH19" s="13">
        <v>230</v>
      </c>
      <c r="AI19" s="13">
        <v>894</v>
      </c>
      <c r="AJ19" s="13">
        <v>96</v>
      </c>
      <c r="AK19" s="13">
        <v>276</v>
      </c>
      <c r="AL19" s="13">
        <v>585</v>
      </c>
      <c r="AN19" s="12">
        <f t="shared" si="0"/>
        <v>6.9064748201438846</v>
      </c>
      <c r="AO19" s="12">
        <f t="shared" si="1"/>
        <v>16.313364055299541</v>
      </c>
      <c r="AP19" s="12">
        <f t="shared" si="2"/>
        <v>4.5317220543806647</v>
      </c>
      <c r="AQ19" s="12">
        <f t="shared" si="10"/>
        <v>14.129443938012761</v>
      </c>
      <c r="AR19" s="12">
        <f t="shared" si="3"/>
        <v>6.0895084372707267</v>
      </c>
      <c r="AS19" s="12">
        <f t="shared" si="4"/>
        <v>15.05277650298302</v>
      </c>
      <c r="AU19" s="2">
        <f t="shared" si="5"/>
        <v>48</v>
      </c>
      <c r="AV19" s="2">
        <f t="shared" si="6"/>
        <v>30</v>
      </c>
      <c r="AW19" s="2">
        <f t="shared" si="7"/>
        <v>78</v>
      </c>
      <c r="AZ19" s="2">
        <f t="shared" si="11"/>
        <v>177</v>
      </c>
      <c r="BA19" s="2">
        <f t="shared" si="8"/>
        <v>155</v>
      </c>
      <c r="BB19" s="2">
        <f t="shared" si="9"/>
        <v>332</v>
      </c>
    </row>
    <row r="20" spans="1:54" x14ac:dyDescent="0.35">
      <c r="A20" s="9">
        <v>13</v>
      </c>
      <c r="B20" s="14" t="s">
        <v>14</v>
      </c>
      <c r="C20" s="15">
        <v>10</v>
      </c>
      <c r="D20" s="15">
        <v>11</v>
      </c>
      <c r="E20" s="15">
        <v>33</v>
      </c>
      <c r="F20" s="15">
        <v>31</v>
      </c>
      <c r="G20" s="15">
        <v>214</v>
      </c>
      <c r="H20" s="15">
        <v>152</v>
      </c>
      <c r="I20" s="15">
        <v>21</v>
      </c>
      <c r="J20" s="15">
        <v>69</v>
      </c>
      <c r="K20" s="15">
        <v>312</v>
      </c>
      <c r="L20" s="15">
        <v>17</v>
      </c>
      <c r="M20" s="15">
        <v>85</v>
      </c>
      <c r="N20" s="15">
        <v>186</v>
      </c>
      <c r="O20" s="15">
        <v>6</v>
      </c>
      <c r="P20" s="15">
        <v>10</v>
      </c>
      <c r="Q20" s="15">
        <v>17</v>
      </c>
      <c r="R20" s="15">
        <v>31</v>
      </c>
      <c r="S20" s="15">
        <v>200</v>
      </c>
      <c r="T20" s="15">
        <v>141</v>
      </c>
      <c r="U20" s="15">
        <v>17</v>
      </c>
      <c r="V20" s="15">
        <v>60</v>
      </c>
      <c r="W20" s="15">
        <v>303</v>
      </c>
      <c r="X20" s="15">
        <v>17</v>
      </c>
      <c r="Y20" s="15">
        <v>87</v>
      </c>
      <c r="Z20" s="15">
        <v>233</v>
      </c>
      <c r="AA20" s="13">
        <v>12</v>
      </c>
      <c r="AB20" s="13">
        <v>19</v>
      </c>
      <c r="AC20" s="13">
        <v>49</v>
      </c>
      <c r="AD20" s="13">
        <v>58</v>
      </c>
      <c r="AE20" s="13">
        <v>416</v>
      </c>
      <c r="AF20" s="13">
        <v>291</v>
      </c>
      <c r="AG20" s="13">
        <v>43</v>
      </c>
      <c r="AH20" s="13">
        <v>134</v>
      </c>
      <c r="AI20" s="13">
        <v>618</v>
      </c>
      <c r="AJ20" s="13">
        <v>35</v>
      </c>
      <c r="AK20" s="13">
        <v>171</v>
      </c>
      <c r="AL20" s="13">
        <v>421</v>
      </c>
      <c r="AN20" s="12">
        <f t="shared" si="0"/>
        <v>4.6563192904656319</v>
      </c>
      <c r="AO20" s="12">
        <f t="shared" si="1"/>
        <v>13.043478260869565</v>
      </c>
      <c r="AP20" s="12">
        <f t="shared" si="2"/>
        <v>3.9506172839506171</v>
      </c>
      <c r="AQ20" s="12">
        <f t="shared" si="10"/>
        <v>10.739191073919107</v>
      </c>
      <c r="AR20" s="12">
        <f t="shared" si="3"/>
        <v>3.6686390532544375</v>
      </c>
      <c r="AS20" s="12">
        <f t="shared" si="4"/>
        <v>12.447257383966246</v>
      </c>
      <c r="AU20" s="2">
        <f t="shared" si="5"/>
        <v>21</v>
      </c>
      <c r="AV20" s="2">
        <f t="shared" si="6"/>
        <v>16</v>
      </c>
      <c r="AW20" s="2">
        <f t="shared" si="7"/>
        <v>37</v>
      </c>
      <c r="AZ20" s="2">
        <f t="shared" si="11"/>
        <v>90</v>
      </c>
      <c r="BA20" s="2">
        <f t="shared" si="8"/>
        <v>77</v>
      </c>
      <c r="BB20" s="2">
        <f t="shared" si="9"/>
        <v>167</v>
      </c>
    </row>
    <row r="21" spans="1:54" x14ac:dyDescent="0.35">
      <c r="A21" s="9">
        <v>14</v>
      </c>
      <c r="B21" s="14" t="s">
        <v>15</v>
      </c>
      <c r="C21" s="15">
        <v>4</v>
      </c>
      <c r="D21" s="15">
        <v>18</v>
      </c>
      <c r="E21" s="15">
        <v>44</v>
      </c>
      <c r="F21" s="15">
        <v>36</v>
      </c>
      <c r="G21" s="15">
        <v>280</v>
      </c>
      <c r="H21" s="15">
        <v>170</v>
      </c>
      <c r="I21" s="15">
        <v>27</v>
      </c>
      <c r="J21" s="15">
        <v>65</v>
      </c>
      <c r="K21" s="15">
        <v>394</v>
      </c>
      <c r="L21" s="15">
        <v>34</v>
      </c>
      <c r="M21" s="15">
        <v>117</v>
      </c>
      <c r="N21" s="15">
        <v>263</v>
      </c>
      <c r="O21" s="15">
        <v>9</v>
      </c>
      <c r="P21" s="15">
        <v>12</v>
      </c>
      <c r="Q21" s="15">
        <v>46</v>
      </c>
      <c r="R21" s="15">
        <v>28</v>
      </c>
      <c r="S21" s="15">
        <v>219</v>
      </c>
      <c r="T21" s="15">
        <v>182</v>
      </c>
      <c r="U21" s="15">
        <v>20</v>
      </c>
      <c r="V21" s="15">
        <v>89</v>
      </c>
      <c r="W21" s="15">
        <v>539</v>
      </c>
      <c r="X21" s="15">
        <v>23</v>
      </c>
      <c r="Y21" s="15">
        <v>159</v>
      </c>
      <c r="Z21" s="15">
        <v>411</v>
      </c>
      <c r="AA21" s="13">
        <v>14</v>
      </c>
      <c r="AB21" s="13">
        <v>27</v>
      </c>
      <c r="AC21" s="13">
        <v>87</v>
      </c>
      <c r="AD21" s="13">
        <v>67</v>
      </c>
      <c r="AE21" s="13">
        <v>502</v>
      </c>
      <c r="AF21" s="13">
        <v>353</v>
      </c>
      <c r="AG21" s="13">
        <v>47</v>
      </c>
      <c r="AH21" s="13">
        <v>147</v>
      </c>
      <c r="AI21" s="13">
        <v>929</v>
      </c>
      <c r="AJ21" s="13">
        <v>59</v>
      </c>
      <c r="AK21" s="13">
        <v>277</v>
      </c>
      <c r="AL21" s="13">
        <v>678</v>
      </c>
      <c r="AN21" s="12">
        <f t="shared" si="0"/>
        <v>3.9855072463768111</v>
      </c>
      <c r="AO21" s="12">
        <f t="shared" si="1"/>
        <v>10.222222222222223</v>
      </c>
      <c r="AP21" s="12">
        <f t="shared" si="2"/>
        <v>4.2338709677419351</v>
      </c>
      <c r="AQ21" s="12">
        <f t="shared" si="10"/>
        <v>8.7832393231265105</v>
      </c>
      <c r="AR21" s="12">
        <f t="shared" si="3"/>
        <v>3.9047619047619047</v>
      </c>
      <c r="AS21" s="12">
        <f t="shared" si="4"/>
        <v>9.0781469349555461</v>
      </c>
      <c r="AU21" s="2">
        <f t="shared" si="5"/>
        <v>22</v>
      </c>
      <c r="AV21" s="2">
        <f t="shared" si="6"/>
        <v>21</v>
      </c>
      <c r="AW21" s="2">
        <f t="shared" si="7"/>
        <v>43</v>
      </c>
      <c r="AZ21" s="2">
        <f t="shared" si="11"/>
        <v>92</v>
      </c>
      <c r="BA21" s="2">
        <f t="shared" si="8"/>
        <v>109</v>
      </c>
      <c r="BB21" s="2">
        <f t="shared" si="9"/>
        <v>201</v>
      </c>
    </row>
    <row r="22" spans="1:54" x14ac:dyDescent="0.35">
      <c r="A22" s="9">
        <v>15</v>
      </c>
      <c r="B22" s="14" t="s">
        <v>71</v>
      </c>
      <c r="C22" s="15">
        <v>14</v>
      </c>
      <c r="D22" s="15">
        <v>24</v>
      </c>
      <c r="E22" s="15">
        <v>34</v>
      </c>
      <c r="F22" s="15">
        <v>25</v>
      </c>
      <c r="G22" s="15">
        <v>211</v>
      </c>
      <c r="H22" s="15">
        <v>96</v>
      </c>
      <c r="I22" s="15">
        <v>23</v>
      </c>
      <c r="J22" s="15">
        <v>45</v>
      </c>
      <c r="K22" s="15">
        <v>185</v>
      </c>
      <c r="L22" s="15">
        <v>13</v>
      </c>
      <c r="M22" s="15">
        <v>80</v>
      </c>
      <c r="N22" s="15">
        <v>141</v>
      </c>
      <c r="O22" s="15">
        <v>10</v>
      </c>
      <c r="P22" s="15">
        <v>5</v>
      </c>
      <c r="Q22" s="15">
        <v>14</v>
      </c>
      <c r="R22" s="15">
        <v>28</v>
      </c>
      <c r="S22" s="15">
        <v>266</v>
      </c>
      <c r="T22" s="15">
        <v>140</v>
      </c>
      <c r="U22" s="15">
        <v>16</v>
      </c>
      <c r="V22" s="15">
        <v>33</v>
      </c>
      <c r="W22" s="15">
        <v>132</v>
      </c>
      <c r="X22" s="15">
        <v>16</v>
      </c>
      <c r="Y22" s="15">
        <v>67</v>
      </c>
      <c r="Z22" s="15">
        <v>204</v>
      </c>
      <c r="AA22" s="13">
        <v>25</v>
      </c>
      <c r="AB22" s="13">
        <v>34</v>
      </c>
      <c r="AC22" s="13">
        <v>53</v>
      </c>
      <c r="AD22" s="13">
        <v>51</v>
      </c>
      <c r="AE22" s="13">
        <v>475</v>
      </c>
      <c r="AF22" s="13">
        <v>235</v>
      </c>
      <c r="AG22" s="13">
        <v>41</v>
      </c>
      <c r="AH22" s="13">
        <v>73</v>
      </c>
      <c r="AI22" s="13">
        <v>314</v>
      </c>
      <c r="AJ22" s="13">
        <v>28</v>
      </c>
      <c r="AK22" s="13">
        <v>145</v>
      </c>
      <c r="AL22" s="13">
        <v>348</v>
      </c>
      <c r="AN22" s="12">
        <f t="shared" si="0"/>
        <v>9.4059405940594054</v>
      </c>
      <c r="AO22" s="12">
        <f t="shared" si="1"/>
        <v>13.963039014373715</v>
      </c>
      <c r="AP22" s="12">
        <f t="shared" si="2"/>
        <v>3.2397408207343417</v>
      </c>
      <c r="AQ22" s="12">
        <f t="shared" si="10"/>
        <v>10.47008547008547</v>
      </c>
      <c r="AR22" s="12">
        <f t="shared" si="3"/>
        <v>6.7583046964490263</v>
      </c>
      <c r="AS22" s="12">
        <f t="shared" si="4"/>
        <v>12.012644889357219</v>
      </c>
      <c r="AU22" s="2">
        <f t="shared" si="5"/>
        <v>38</v>
      </c>
      <c r="AV22" s="2">
        <f t="shared" si="6"/>
        <v>15</v>
      </c>
      <c r="AW22" s="2">
        <f t="shared" si="7"/>
        <v>53</v>
      </c>
      <c r="AZ22" s="2">
        <f t="shared" si="11"/>
        <v>68</v>
      </c>
      <c r="BA22" s="2">
        <f t="shared" si="8"/>
        <v>49</v>
      </c>
      <c r="BB22" s="2">
        <f t="shared" si="9"/>
        <v>117</v>
      </c>
    </row>
    <row r="23" spans="1:54" x14ac:dyDescent="0.35">
      <c r="A23" s="9">
        <v>16</v>
      </c>
      <c r="B23" s="14" t="s">
        <v>77</v>
      </c>
      <c r="C23" s="15">
        <v>3</v>
      </c>
      <c r="D23" s="15">
        <v>21</v>
      </c>
      <c r="E23" s="15">
        <v>23</v>
      </c>
      <c r="F23" s="15">
        <v>81</v>
      </c>
      <c r="G23" s="15">
        <v>1285</v>
      </c>
      <c r="H23" s="15">
        <v>309</v>
      </c>
      <c r="I23" s="15">
        <v>132</v>
      </c>
      <c r="J23" s="15">
        <v>116</v>
      </c>
      <c r="K23" s="15">
        <v>719</v>
      </c>
      <c r="L23" s="15">
        <v>300</v>
      </c>
      <c r="M23" s="15">
        <v>1360</v>
      </c>
      <c r="N23" s="15">
        <v>866</v>
      </c>
      <c r="O23" s="15">
        <v>9</v>
      </c>
      <c r="P23" s="15">
        <v>11</v>
      </c>
      <c r="Q23" s="15">
        <v>18</v>
      </c>
      <c r="R23" s="15">
        <v>81</v>
      </c>
      <c r="S23" s="15">
        <v>1100</v>
      </c>
      <c r="T23" s="15">
        <v>381</v>
      </c>
      <c r="U23" s="15">
        <v>73</v>
      </c>
      <c r="V23" s="15">
        <v>95</v>
      </c>
      <c r="W23" s="15">
        <v>857</v>
      </c>
      <c r="X23" s="15">
        <v>222</v>
      </c>
      <c r="Y23" s="15">
        <v>1019</v>
      </c>
      <c r="Z23" s="15">
        <v>938</v>
      </c>
      <c r="AA23" s="13">
        <v>13</v>
      </c>
      <c r="AB23" s="13">
        <v>30</v>
      </c>
      <c r="AC23" s="13">
        <v>42</v>
      </c>
      <c r="AD23" s="13">
        <v>160</v>
      </c>
      <c r="AE23" s="13">
        <v>2388</v>
      </c>
      <c r="AF23" s="13">
        <v>688</v>
      </c>
      <c r="AG23" s="13">
        <v>204</v>
      </c>
      <c r="AH23" s="13">
        <v>208</v>
      </c>
      <c r="AI23" s="13">
        <v>1573</v>
      </c>
      <c r="AJ23" s="13">
        <v>522</v>
      </c>
      <c r="AK23" s="13">
        <v>2379</v>
      </c>
      <c r="AL23" s="13">
        <v>1805</v>
      </c>
      <c r="AN23" s="12">
        <f t="shared" si="0"/>
        <v>1.3937282229965158</v>
      </c>
      <c r="AO23" s="12">
        <f t="shared" si="1"/>
        <v>7.0999141139421695</v>
      </c>
      <c r="AP23" s="12">
        <f t="shared" si="2"/>
        <v>1.25</v>
      </c>
      <c r="AQ23" s="12">
        <f t="shared" si="10"/>
        <v>5.2434456928838955</v>
      </c>
      <c r="AR23" s="12">
        <f t="shared" si="3"/>
        <v>1.2947907256850346</v>
      </c>
      <c r="AS23" s="12">
        <f t="shared" si="4"/>
        <v>6.1575250336272607</v>
      </c>
      <c r="AU23" s="2">
        <f t="shared" si="5"/>
        <v>24</v>
      </c>
      <c r="AV23" s="2">
        <f t="shared" si="6"/>
        <v>20</v>
      </c>
      <c r="AW23" s="2">
        <f t="shared" si="7"/>
        <v>44</v>
      </c>
      <c r="AZ23" s="2">
        <f t="shared" si="11"/>
        <v>248</v>
      </c>
      <c r="BA23" s="2">
        <f t="shared" si="8"/>
        <v>168</v>
      </c>
      <c r="BB23" s="2">
        <f t="shared" si="9"/>
        <v>416</v>
      </c>
    </row>
    <row r="24" spans="1:54" x14ac:dyDescent="0.35">
      <c r="A24" s="9">
        <v>17</v>
      </c>
      <c r="B24" s="14" t="s">
        <v>32</v>
      </c>
      <c r="C24" s="15">
        <v>29</v>
      </c>
      <c r="D24" s="15">
        <v>97</v>
      </c>
      <c r="E24" s="15">
        <v>181</v>
      </c>
      <c r="F24" s="15">
        <v>839</v>
      </c>
      <c r="G24" s="15">
        <v>5331</v>
      </c>
      <c r="H24" s="15">
        <v>2874</v>
      </c>
      <c r="I24" s="15">
        <v>452</v>
      </c>
      <c r="J24" s="15">
        <v>730</v>
      </c>
      <c r="K24" s="15">
        <v>7378</v>
      </c>
      <c r="L24" s="15">
        <v>1358</v>
      </c>
      <c r="M24" s="15">
        <v>3296</v>
      </c>
      <c r="N24" s="15">
        <v>14371</v>
      </c>
      <c r="O24" s="15">
        <v>20</v>
      </c>
      <c r="P24" s="15">
        <v>63</v>
      </c>
      <c r="Q24" s="15">
        <v>77</v>
      </c>
      <c r="R24" s="15">
        <v>773</v>
      </c>
      <c r="S24" s="15">
        <v>4944</v>
      </c>
      <c r="T24" s="15">
        <v>2458</v>
      </c>
      <c r="U24" s="15">
        <v>404</v>
      </c>
      <c r="V24" s="15">
        <v>710</v>
      </c>
      <c r="W24" s="15">
        <v>4485</v>
      </c>
      <c r="X24" s="15">
        <v>970</v>
      </c>
      <c r="Y24" s="15">
        <v>2450</v>
      </c>
      <c r="Z24" s="15">
        <v>8701</v>
      </c>
      <c r="AA24" s="13">
        <v>43</v>
      </c>
      <c r="AB24" s="13">
        <v>159</v>
      </c>
      <c r="AC24" s="13">
        <v>255</v>
      </c>
      <c r="AD24" s="13">
        <v>1610</v>
      </c>
      <c r="AE24" s="13">
        <v>10276</v>
      </c>
      <c r="AF24" s="13">
        <v>5332</v>
      </c>
      <c r="AG24" s="13">
        <v>858</v>
      </c>
      <c r="AH24" s="13">
        <v>1437</v>
      </c>
      <c r="AI24" s="13">
        <v>11867</v>
      </c>
      <c r="AJ24" s="13">
        <v>2326</v>
      </c>
      <c r="AK24" s="13">
        <v>5752</v>
      </c>
      <c r="AL24" s="13">
        <v>23069</v>
      </c>
      <c r="AN24" s="12">
        <f t="shared" si="0"/>
        <v>1.3474494706448508</v>
      </c>
      <c r="AO24" s="12">
        <f t="shared" si="1"/>
        <v>4.2849374660141386</v>
      </c>
      <c r="AP24" s="12">
        <f t="shared" si="2"/>
        <v>0.9958008398320336</v>
      </c>
      <c r="AQ24" s="12">
        <f t="shared" si="10"/>
        <v>6.2866817155756207</v>
      </c>
      <c r="AR24" s="12">
        <f t="shared" si="3"/>
        <v>1.1428571428571428</v>
      </c>
      <c r="AS24" s="12">
        <f t="shared" si="4"/>
        <v>5.0652188306958879</v>
      </c>
      <c r="AU24" s="2">
        <f t="shared" si="5"/>
        <v>126</v>
      </c>
      <c r="AV24" s="2">
        <f t="shared" si="6"/>
        <v>83</v>
      </c>
      <c r="AW24" s="2">
        <f t="shared" si="7"/>
        <v>209</v>
      </c>
      <c r="AZ24" s="2">
        <f t="shared" si="11"/>
        <v>1182</v>
      </c>
      <c r="BA24" s="2">
        <f t="shared" si="8"/>
        <v>1114</v>
      </c>
      <c r="BB24" s="2">
        <f t="shared" si="9"/>
        <v>2296</v>
      </c>
    </row>
    <row r="25" spans="1:54" x14ac:dyDescent="0.35">
      <c r="A25" s="9">
        <v>18</v>
      </c>
      <c r="B25" s="14" t="s">
        <v>26</v>
      </c>
      <c r="C25" s="15">
        <v>13</v>
      </c>
      <c r="D25" s="15">
        <v>33</v>
      </c>
      <c r="E25" s="15">
        <v>62</v>
      </c>
      <c r="F25" s="15">
        <v>114</v>
      </c>
      <c r="G25" s="15">
        <v>690</v>
      </c>
      <c r="H25" s="15">
        <v>399</v>
      </c>
      <c r="I25" s="15">
        <v>123</v>
      </c>
      <c r="J25" s="15">
        <v>141</v>
      </c>
      <c r="K25" s="15">
        <v>1024</v>
      </c>
      <c r="L25" s="15">
        <v>253</v>
      </c>
      <c r="M25" s="15">
        <v>812</v>
      </c>
      <c r="N25" s="15">
        <v>1339</v>
      </c>
      <c r="O25" s="15">
        <v>6</v>
      </c>
      <c r="P25" s="15">
        <v>27</v>
      </c>
      <c r="Q25" s="15">
        <v>57</v>
      </c>
      <c r="R25" s="15">
        <v>124</v>
      </c>
      <c r="S25" s="15">
        <v>682</v>
      </c>
      <c r="T25" s="15">
        <v>535</v>
      </c>
      <c r="U25" s="15">
        <v>102</v>
      </c>
      <c r="V25" s="15">
        <v>217</v>
      </c>
      <c r="W25" s="15">
        <v>1251</v>
      </c>
      <c r="X25" s="15">
        <v>221</v>
      </c>
      <c r="Y25" s="15">
        <v>760</v>
      </c>
      <c r="Z25" s="15">
        <v>1620</v>
      </c>
      <c r="AA25" s="13">
        <v>18</v>
      </c>
      <c r="AB25" s="13">
        <v>56</v>
      </c>
      <c r="AC25" s="13">
        <v>118</v>
      </c>
      <c r="AD25" s="13">
        <v>233</v>
      </c>
      <c r="AE25" s="13">
        <v>1366</v>
      </c>
      <c r="AF25" s="13">
        <v>934</v>
      </c>
      <c r="AG25" s="13">
        <v>224</v>
      </c>
      <c r="AH25" s="13">
        <v>360</v>
      </c>
      <c r="AI25" s="13">
        <v>2273</v>
      </c>
      <c r="AJ25" s="13">
        <v>472</v>
      </c>
      <c r="AK25" s="13">
        <v>1575</v>
      </c>
      <c r="AL25" s="13">
        <v>2956</v>
      </c>
      <c r="AN25" s="12">
        <f t="shared" si="0"/>
        <v>3.5087719298245612</v>
      </c>
      <c r="AO25" s="12">
        <f t="shared" si="1"/>
        <v>7.150595882990249</v>
      </c>
      <c r="AP25" s="12">
        <f t="shared" si="2"/>
        <v>2.3060796645702304</v>
      </c>
      <c r="AQ25" s="12">
        <f t="shared" si="10"/>
        <v>7.6480460321265893</v>
      </c>
      <c r="AR25" s="12">
        <f t="shared" si="3"/>
        <v>2.7155963302752295</v>
      </c>
      <c r="AS25" s="12">
        <f t="shared" si="4"/>
        <v>7.4300254452926211</v>
      </c>
      <c r="AU25" s="2">
        <f t="shared" si="5"/>
        <v>46</v>
      </c>
      <c r="AV25" s="2">
        <f t="shared" si="6"/>
        <v>33</v>
      </c>
      <c r="AW25" s="2">
        <f t="shared" si="7"/>
        <v>79</v>
      </c>
      <c r="AZ25" s="2">
        <f t="shared" si="11"/>
        <v>264</v>
      </c>
      <c r="BA25" s="2">
        <f t="shared" si="8"/>
        <v>319</v>
      </c>
      <c r="BB25" s="2">
        <f t="shared" si="9"/>
        <v>583</v>
      </c>
    </row>
    <row r="26" spans="1:54" x14ac:dyDescent="0.35">
      <c r="A26" s="9">
        <v>19</v>
      </c>
      <c r="B26" s="14" t="s">
        <v>19</v>
      </c>
      <c r="C26" s="15">
        <v>27</v>
      </c>
      <c r="D26" s="15">
        <v>92</v>
      </c>
      <c r="E26" s="15">
        <v>67</v>
      </c>
      <c r="F26" s="15">
        <v>145</v>
      </c>
      <c r="G26" s="15">
        <v>995</v>
      </c>
      <c r="H26" s="15">
        <v>252</v>
      </c>
      <c r="I26" s="15">
        <v>109</v>
      </c>
      <c r="J26" s="15">
        <v>238</v>
      </c>
      <c r="K26" s="15">
        <v>451</v>
      </c>
      <c r="L26" s="15">
        <v>105</v>
      </c>
      <c r="M26" s="15">
        <v>333</v>
      </c>
      <c r="N26" s="15">
        <v>349</v>
      </c>
      <c r="O26" s="15">
        <v>5</v>
      </c>
      <c r="P26" s="15">
        <v>45</v>
      </c>
      <c r="Q26" s="15">
        <v>31</v>
      </c>
      <c r="R26" s="15">
        <v>129</v>
      </c>
      <c r="S26" s="15">
        <v>915</v>
      </c>
      <c r="T26" s="15">
        <v>280</v>
      </c>
      <c r="U26" s="15">
        <v>52</v>
      </c>
      <c r="V26" s="15">
        <v>172</v>
      </c>
      <c r="W26" s="15">
        <v>289</v>
      </c>
      <c r="X26" s="15">
        <v>132</v>
      </c>
      <c r="Y26" s="15">
        <v>425</v>
      </c>
      <c r="Z26" s="15">
        <v>498</v>
      </c>
      <c r="AA26" s="13">
        <v>38</v>
      </c>
      <c r="AB26" s="13">
        <v>137</v>
      </c>
      <c r="AC26" s="13">
        <v>100</v>
      </c>
      <c r="AD26" s="13">
        <v>272</v>
      </c>
      <c r="AE26" s="13">
        <v>1907</v>
      </c>
      <c r="AF26" s="13">
        <v>537</v>
      </c>
      <c r="AG26" s="13">
        <v>162</v>
      </c>
      <c r="AH26" s="13">
        <v>411</v>
      </c>
      <c r="AI26" s="13">
        <v>738</v>
      </c>
      <c r="AJ26" s="13">
        <v>237</v>
      </c>
      <c r="AK26" s="13">
        <v>761</v>
      </c>
      <c r="AL26" s="13">
        <v>846</v>
      </c>
      <c r="AN26" s="12">
        <f t="shared" si="0"/>
        <v>7.5411913814955644</v>
      </c>
      <c r="AO26" s="12">
        <f t="shared" si="1"/>
        <v>21.892744479495267</v>
      </c>
      <c r="AP26" s="12">
        <f t="shared" si="2"/>
        <v>3.5587188612099649</v>
      </c>
      <c r="AQ26" s="12">
        <f t="shared" si="10"/>
        <v>14.285714285714285</v>
      </c>
      <c r="AR26" s="12">
        <f t="shared" si="3"/>
        <v>5.8508859913072548</v>
      </c>
      <c r="AS26" s="12">
        <f t="shared" si="4"/>
        <v>18.161648177496037</v>
      </c>
      <c r="AU26" s="2">
        <f t="shared" si="5"/>
        <v>119</v>
      </c>
      <c r="AV26" s="2">
        <f t="shared" si="6"/>
        <v>50</v>
      </c>
      <c r="AW26" s="2">
        <f t="shared" si="7"/>
        <v>169</v>
      </c>
      <c r="AZ26" s="2">
        <f t="shared" si="11"/>
        <v>347</v>
      </c>
      <c r="BA26" s="2">
        <f t="shared" si="8"/>
        <v>224</v>
      </c>
      <c r="BB26" s="2">
        <f t="shared" si="9"/>
        <v>571</v>
      </c>
    </row>
    <row r="27" spans="1:54" x14ac:dyDescent="0.35">
      <c r="A27" s="9">
        <v>20</v>
      </c>
      <c r="B27" s="14" t="s">
        <v>20</v>
      </c>
      <c r="C27" s="15">
        <v>55</v>
      </c>
      <c r="D27" s="15">
        <v>222</v>
      </c>
      <c r="E27" s="15">
        <v>105</v>
      </c>
      <c r="F27" s="15">
        <v>182</v>
      </c>
      <c r="G27" s="15">
        <v>1798</v>
      </c>
      <c r="H27" s="15">
        <v>291</v>
      </c>
      <c r="I27" s="15">
        <v>179</v>
      </c>
      <c r="J27" s="15">
        <v>777</v>
      </c>
      <c r="K27" s="15">
        <v>712</v>
      </c>
      <c r="L27" s="15">
        <v>141</v>
      </c>
      <c r="M27" s="15">
        <v>617</v>
      </c>
      <c r="N27" s="15">
        <v>435</v>
      </c>
      <c r="O27" s="15">
        <v>12</v>
      </c>
      <c r="P27" s="15">
        <v>100</v>
      </c>
      <c r="Q27" s="15">
        <v>41</v>
      </c>
      <c r="R27" s="15">
        <v>175</v>
      </c>
      <c r="S27" s="15">
        <v>1879</v>
      </c>
      <c r="T27" s="15">
        <v>283</v>
      </c>
      <c r="U27" s="15">
        <v>89</v>
      </c>
      <c r="V27" s="15">
        <v>675</v>
      </c>
      <c r="W27" s="15">
        <v>458</v>
      </c>
      <c r="X27" s="15">
        <v>179</v>
      </c>
      <c r="Y27" s="15">
        <v>1037</v>
      </c>
      <c r="Z27" s="15">
        <v>490</v>
      </c>
      <c r="AA27" s="13">
        <v>66</v>
      </c>
      <c r="AB27" s="13">
        <v>324</v>
      </c>
      <c r="AC27" s="13">
        <v>140</v>
      </c>
      <c r="AD27" s="13">
        <v>362</v>
      </c>
      <c r="AE27" s="13">
        <v>3674</v>
      </c>
      <c r="AF27" s="13">
        <v>571</v>
      </c>
      <c r="AG27" s="13">
        <v>266</v>
      </c>
      <c r="AH27" s="13">
        <v>1449</v>
      </c>
      <c r="AI27" s="13">
        <v>1176</v>
      </c>
      <c r="AJ27" s="13">
        <v>326</v>
      </c>
      <c r="AK27" s="13">
        <v>1647</v>
      </c>
      <c r="AL27" s="13">
        <v>930</v>
      </c>
      <c r="AN27" s="12">
        <f t="shared" si="0"/>
        <v>10.441010177157935</v>
      </c>
      <c r="AO27" s="12">
        <f t="shared" si="1"/>
        <v>33.414889898636844</v>
      </c>
      <c r="AP27" s="12">
        <f t="shared" si="2"/>
        <v>4.4979919678714859</v>
      </c>
      <c r="AQ27" s="12">
        <f t="shared" si="10"/>
        <v>26.092896174863391</v>
      </c>
      <c r="AR27" s="12">
        <f t="shared" si="3"/>
        <v>7.5919797547206542</v>
      </c>
      <c r="AS27" s="12">
        <f t="shared" si="4"/>
        <v>29.59958577839144</v>
      </c>
      <c r="AU27" s="2">
        <f t="shared" si="5"/>
        <v>277</v>
      </c>
      <c r="AV27" s="2">
        <f t="shared" si="6"/>
        <v>112</v>
      </c>
      <c r="AW27" s="2">
        <f t="shared" si="7"/>
        <v>389</v>
      </c>
      <c r="AZ27" s="2">
        <f t="shared" si="11"/>
        <v>956</v>
      </c>
      <c r="BA27" s="2">
        <f t="shared" si="8"/>
        <v>764</v>
      </c>
      <c r="BB27" s="2">
        <f t="shared" si="9"/>
        <v>1720</v>
      </c>
    </row>
    <row r="28" spans="1:54" x14ac:dyDescent="0.35">
      <c r="A28" s="9">
        <v>21</v>
      </c>
      <c r="B28" s="14" t="s">
        <v>78</v>
      </c>
      <c r="C28" s="15">
        <v>19</v>
      </c>
      <c r="D28" s="15">
        <v>16</v>
      </c>
      <c r="E28" s="15">
        <v>110</v>
      </c>
      <c r="F28" s="15">
        <v>66</v>
      </c>
      <c r="G28" s="15">
        <v>391</v>
      </c>
      <c r="H28" s="15">
        <v>329</v>
      </c>
      <c r="I28" s="15">
        <v>25</v>
      </c>
      <c r="J28" s="15">
        <v>43</v>
      </c>
      <c r="K28" s="15">
        <v>488</v>
      </c>
      <c r="L28" s="15">
        <v>15</v>
      </c>
      <c r="M28" s="15">
        <v>58</v>
      </c>
      <c r="N28" s="15">
        <v>242</v>
      </c>
      <c r="O28" s="15">
        <v>8</v>
      </c>
      <c r="P28" s="15">
        <v>18</v>
      </c>
      <c r="Q28" s="15">
        <v>78</v>
      </c>
      <c r="R28" s="15">
        <v>55</v>
      </c>
      <c r="S28" s="15">
        <v>317</v>
      </c>
      <c r="T28" s="15">
        <v>409</v>
      </c>
      <c r="U28" s="15">
        <v>20</v>
      </c>
      <c r="V28" s="15">
        <v>40</v>
      </c>
      <c r="W28" s="15">
        <v>499</v>
      </c>
      <c r="X28" s="15">
        <v>11</v>
      </c>
      <c r="Y28" s="15">
        <v>62</v>
      </c>
      <c r="Z28" s="15">
        <v>250</v>
      </c>
      <c r="AA28" s="13">
        <v>29</v>
      </c>
      <c r="AB28" s="13">
        <v>39</v>
      </c>
      <c r="AC28" s="13">
        <v>185</v>
      </c>
      <c r="AD28" s="13">
        <v>116</v>
      </c>
      <c r="AE28" s="13">
        <v>709</v>
      </c>
      <c r="AF28" s="13">
        <v>742</v>
      </c>
      <c r="AG28" s="13">
        <v>38</v>
      </c>
      <c r="AH28" s="13">
        <v>78</v>
      </c>
      <c r="AI28" s="13">
        <v>991</v>
      </c>
      <c r="AJ28" s="13">
        <v>28</v>
      </c>
      <c r="AK28" s="13">
        <v>116</v>
      </c>
      <c r="AL28" s="13">
        <v>493</v>
      </c>
      <c r="AN28" s="12">
        <f t="shared" si="0"/>
        <v>3.7593984962406015</v>
      </c>
      <c r="AO28" s="12">
        <f t="shared" si="1"/>
        <v>7.8071182548794482</v>
      </c>
      <c r="AP28" s="12">
        <f t="shared" si="2"/>
        <v>2.9378531073446328</v>
      </c>
      <c r="AQ28" s="12">
        <f t="shared" si="10"/>
        <v>6.8027210884353746</v>
      </c>
      <c r="AR28" s="12">
        <f t="shared" si="3"/>
        <v>3.7362637362637363</v>
      </c>
      <c r="AS28" s="12">
        <f t="shared" si="4"/>
        <v>6.6513761467889916</v>
      </c>
      <c r="AU28" s="2">
        <f t="shared" si="5"/>
        <v>35</v>
      </c>
      <c r="AV28" s="2">
        <f t="shared" si="6"/>
        <v>26</v>
      </c>
      <c r="AW28" s="2">
        <f t="shared" si="7"/>
        <v>61</v>
      </c>
      <c r="AZ28" s="2">
        <f t="shared" si="11"/>
        <v>68</v>
      </c>
      <c r="BA28" s="2">
        <f t="shared" si="8"/>
        <v>60</v>
      </c>
      <c r="BB28" s="2">
        <f t="shared" si="9"/>
        <v>128</v>
      </c>
    </row>
    <row r="29" spans="1:54" x14ac:dyDescent="0.35">
      <c r="A29" s="9">
        <v>22</v>
      </c>
      <c r="B29" s="14" t="s">
        <v>79</v>
      </c>
      <c r="C29" s="15">
        <v>6</v>
      </c>
      <c r="D29" s="15">
        <v>6</v>
      </c>
      <c r="E29" s="15">
        <v>12</v>
      </c>
      <c r="F29" s="15">
        <v>19</v>
      </c>
      <c r="G29" s="15">
        <v>162</v>
      </c>
      <c r="H29" s="15">
        <v>62</v>
      </c>
      <c r="I29" s="15">
        <v>14</v>
      </c>
      <c r="J29" s="15">
        <v>20</v>
      </c>
      <c r="K29" s="15">
        <v>89</v>
      </c>
      <c r="L29" s="15">
        <v>18</v>
      </c>
      <c r="M29" s="15">
        <v>49</v>
      </c>
      <c r="N29" s="15">
        <v>99</v>
      </c>
      <c r="O29" s="15">
        <v>0</v>
      </c>
      <c r="P29" s="15">
        <v>0</v>
      </c>
      <c r="Q29" s="15">
        <v>11</v>
      </c>
      <c r="R29" s="15">
        <v>9</v>
      </c>
      <c r="S29" s="15">
        <v>144</v>
      </c>
      <c r="T29" s="15">
        <v>62</v>
      </c>
      <c r="U29" s="15">
        <v>4</v>
      </c>
      <c r="V29" s="15">
        <v>17</v>
      </c>
      <c r="W29" s="15">
        <v>68</v>
      </c>
      <c r="X29" s="15">
        <v>7</v>
      </c>
      <c r="Y29" s="15">
        <v>39</v>
      </c>
      <c r="Z29" s="15">
        <v>93</v>
      </c>
      <c r="AA29" s="13">
        <v>5</v>
      </c>
      <c r="AB29" s="13">
        <v>4</v>
      </c>
      <c r="AC29" s="13">
        <v>21</v>
      </c>
      <c r="AD29" s="13">
        <v>31</v>
      </c>
      <c r="AE29" s="13">
        <v>310</v>
      </c>
      <c r="AF29" s="13">
        <v>125</v>
      </c>
      <c r="AG29" s="13">
        <v>16</v>
      </c>
      <c r="AH29" s="13">
        <v>42</v>
      </c>
      <c r="AI29" s="13">
        <v>159</v>
      </c>
      <c r="AJ29" s="13">
        <v>24</v>
      </c>
      <c r="AK29" s="13">
        <v>85</v>
      </c>
      <c r="AL29" s="13">
        <v>186</v>
      </c>
      <c r="AN29" s="12">
        <f t="shared" si="0"/>
        <v>4.4943820224719104</v>
      </c>
      <c r="AO29" s="12">
        <f t="shared" si="1"/>
        <v>11.76470588235294</v>
      </c>
      <c r="AP29" s="12">
        <f t="shared" si="2"/>
        <v>0</v>
      </c>
      <c r="AQ29" s="12">
        <f t="shared" si="10"/>
        <v>9.2105263157894726</v>
      </c>
      <c r="AR29" s="12">
        <f t="shared" si="3"/>
        <v>1.8145161290322582</v>
      </c>
      <c r="AS29" s="12">
        <f t="shared" si="4"/>
        <v>11.328125</v>
      </c>
      <c r="AU29" s="2">
        <f t="shared" si="5"/>
        <v>12</v>
      </c>
      <c r="AV29" s="2">
        <f t="shared" si="6"/>
        <v>0</v>
      </c>
      <c r="AW29" s="2">
        <f t="shared" si="7"/>
        <v>12</v>
      </c>
      <c r="AZ29" s="2">
        <f t="shared" si="11"/>
        <v>34</v>
      </c>
      <c r="BA29" s="2">
        <f t="shared" si="8"/>
        <v>21</v>
      </c>
      <c r="BB29" s="2">
        <f t="shared" si="9"/>
        <v>55</v>
      </c>
    </row>
    <row r="30" spans="1:54" x14ac:dyDescent="0.35">
      <c r="A30" s="9">
        <v>23</v>
      </c>
      <c r="B30" s="14" t="s">
        <v>16</v>
      </c>
      <c r="C30" s="15">
        <v>9</v>
      </c>
      <c r="D30" s="15">
        <v>27</v>
      </c>
      <c r="E30" s="15">
        <v>38</v>
      </c>
      <c r="F30" s="15">
        <v>25</v>
      </c>
      <c r="G30" s="15">
        <v>194</v>
      </c>
      <c r="H30" s="15">
        <v>125</v>
      </c>
      <c r="I30" s="15">
        <v>26</v>
      </c>
      <c r="J30" s="15">
        <v>39</v>
      </c>
      <c r="K30" s="15">
        <v>329</v>
      </c>
      <c r="L30" s="15">
        <v>33</v>
      </c>
      <c r="M30" s="15">
        <v>87</v>
      </c>
      <c r="N30" s="15">
        <v>208</v>
      </c>
      <c r="O30" s="15">
        <v>4</v>
      </c>
      <c r="P30" s="15">
        <v>3</v>
      </c>
      <c r="Q30" s="15">
        <v>19</v>
      </c>
      <c r="R30" s="15">
        <v>19</v>
      </c>
      <c r="S30" s="15">
        <v>198</v>
      </c>
      <c r="T30" s="15">
        <v>153</v>
      </c>
      <c r="U30" s="15">
        <v>17</v>
      </c>
      <c r="V30" s="15">
        <v>54</v>
      </c>
      <c r="W30" s="15">
        <v>269</v>
      </c>
      <c r="X30" s="15">
        <v>16</v>
      </c>
      <c r="Y30" s="15">
        <v>80</v>
      </c>
      <c r="Z30" s="15">
        <v>242</v>
      </c>
      <c r="AA30" s="13">
        <v>15</v>
      </c>
      <c r="AB30" s="13">
        <v>35</v>
      </c>
      <c r="AC30" s="13">
        <v>58</v>
      </c>
      <c r="AD30" s="13">
        <v>45</v>
      </c>
      <c r="AE30" s="13">
        <v>394</v>
      </c>
      <c r="AF30" s="13">
        <v>277</v>
      </c>
      <c r="AG30" s="13">
        <v>44</v>
      </c>
      <c r="AH30" s="13">
        <v>90</v>
      </c>
      <c r="AI30" s="13">
        <v>597</v>
      </c>
      <c r="AJ30" s="13">
        <v>48</v>
      </c>
      <c r="AK30" s="13">
        <v>170</v>
      </c>
      <c r="AL30" s="13">
        <v>450</v>
      </c>
      <c r="AN30" s="12">
        <f t="shared" si="0"/>
        <v>8.6124401913875595</v>
      </c>
      <c r="AO30" s="12">
        <f t="shared" si="1"/>
        <v>9.0027700831024937</v>
      </c>
      <c r="AP30" s="12">
        <f t="shared" si="2"/>
        <v>1.7676767676767675</v>
      </c>
      <c r="AQ30" s="12">
        <f t="shared" si="10"/>
        <v>10.471976401179942</v>
      </c>
      <c r="AR30" s="12">
        <f t="shared" si="3"/>
        <v>6.0679611650485441</v>
      </c>
      <c r="AS30" s="12">
        <f t="shared" si="4"/>
        <v>9.5782701929949958</v>
      </c>
      <c r="AU30" s="2">
        <f t="shared" si="5"/>
        <v>36</v>
      </c>
      <c r="AV30" s="2">
        <f t="shared" si="6"/>
        <v>7</v>
      </c>
      <c r="AW30" s="2">
        <f t="shared" si="7"/>
        <v>43</v>
      </c>
      <c r="AZ30" s="2">
        <f t="shared" si="11"/>
        <v>65</v>
      </c>
      <c r="BA30" s="2">
        <f t="shared" si="8"/>
        <v>71</v>
      </c>
      <c r="BB30" s="2">
        <f t="shared" si="9"/>
        <v>136</v>
      </c>
    </row>
    <row r="31" spans="1:54" x14ac:dyDescent="0.35">
      <c r="A31" s="9">
        <v>24</v>
      </c>
      <c r="B31" s="14" t="s">
        <v>39</v>
      </c>
      <c r="C31" s="15">
        <v>24</v>
      </c>
      <c r="D31" s="15">
        <v>32</v>
      </c>
      <c r="E31" s="15">
        <v>52</v>
      </c>
      <c r="F31" s="15">
        <v>82</v>
      </c>
      <c r="G31" s="15">
        <v>333</v>
      </c>
      <c r="H31" s="15">
        <v>174</v>
      </c>
      <c r="I31" s="15">
        <v>65</v>
      </c>
      <c r="J31" s="15">
        <v>70</v>
      </c>
      <c r="K31" s="15">
        <v>285</v>
      </c>
      <c r="L31" s="15">
        <v>89</v>
      </c>
      <c r="M31" s="15">
        <v>125</v>
      </c>
      <c r="N31" s="15">
        <v>409</v>
      </c>
      <c r="O31" s="15">
        <v>11</v>
      </c>
      <c r="P31" s="15">
        <v>22</v>
      </c>
      <c r="Q31" s="15">
        <v>41</v>
      </c>
      <c r="R31" s="15">
        <v>102</v>
      </c>
      <c r="S31" s="15">
        <v>307</v>
      </c>
      <c r="T31" s="15">
        <v>220</v>
      </c>
      <c r="U31" s="15">
        <v>35</v>
      </c>
      <c r="V31" s="15">
        <v>60</v>
      </c>
      <c r="W31" s="15">
        <v>310</v>
      </c>
      <c r="X31" s="15">
        <v>80</v>
      </c>
      <c r="Y31" s="15">
        <v>138</v>
      </c>
      <c r="Z31" s="15">
        <v>603</v>
      </c>
      <c r="AA31" s="13">
        <v>36</v>
      </c>
      <c r="AB31" s="13">
        <v>59</v>
      </c>
      <c r="AC31" s="13">
        <v>91</v>
      </c>
      <c r="AD31" s="13">
        <v>184</v>
      </c>
      <c r="AE31" s="13">
        <v>645</v>
      </c>
      <c r="AF31" s="13">
        <v>392</v>
      </c>
      <c r="AG31" s="13">
        <v>106</v>
      </c>
      <c r="AH31" s="13">
        <v>127</v>
      </c>
      <c r="AI31" s="13">
        <v>595</v>
      </c>
      <c r="AJ31" s="13">
        <v>166</v>
      </c>
      <c r="AK31" s="13">
        <v>263</v>
      </c>
      <c r="AL31" s="13">
        <v>1017</v>
      </c>
      <c r="AN31" s="12">
        <f t="shared" si="0"/>
        <v>8.0344332855093246</v>
      </c>
      <c r="AO31" s="12">
        <f t="shared" si="1"/>
        <v>12.943432406519657</v>
      </c>
      <c r="AP31" s="12">
        <f t="shared" si="2"/>
        <v>4.6941678520625887</v>
      </c>
      <c r="AQ31" s="12">
        <f t="shared" si="10"/>
        <v>7.7487765089722673</v>
      </c>
      <c r="AR31" s="12">
        <f t="shared" si="3"/>
        <v>6.7519545131485437</v>
      </c>
      <c r="AS31" s="12">
        <f t="shared" si="4"/>
        <v>10.246262093227793</v>
      </c>
      <c r="AU31" s="2">
        <f t="shared" si="5"/>
        <v>56</v>
      </c>
      <c r="AV31" s="2">
        <f t="shared" si="6"/>
        <v>33</v>
      </c>
      <c r="AW31" s="2">
        <f t="shared" si="7"/>
        <v>89</v>
      </c>
      <c r="AZ31" s="2">
        <f t="shared" si="11"/>
        <v>135</v>
      </c>
      <c r="BA31" s="2">
        <f t="shared" si="8"/>
        <v>95</v>
      </c>
      <c r="BB31" s="2">
        <f t="shared" si="9"/>
        <v>230</v>
      </c>
    </row>
    <row r="32" spans="1:54" x14ac:dyDescent="0.35">
      <c r="A32" s="9">
        <v>25</v>
      </c>
      <c r="B32" s="14" t="s">
        <v>21</v>
      </c>
      <c r="C32" s="15">
        <v>20</v>
      </c>
      <c r="D32" s="15">
        <v>59</v>
      </c>
      <c r="E32" s="15">
        <v>36</v>
      </c>
      <c r="F32" s="15">
        <v>33</v>
      </c>
      <c r="G32" s="15">
        <v>293</v>
      </c>
      <c r="H32" s="15">
        <v>86</v>
      </c>
      <c r="I32" s="15">
        <v>60</v>
      </c>
      <c r="J32" s="15">
        <v>222</v>
      </c>
      <c r="K32" s="15">
        <v>269</v>
      </c>
      <c r="L32" s="15">
        <v>49</v>
      </c>
      <c r="M32" s="15">
        <v>137</v>
      </c>
      <c r="N32" s="15">
        <v>186</v>
      </c>
      <c r="O32" s="15">
        <v>4</v>
      </c>
      <c r="P32" s="15">
        <v>32</v>
      </c>
      <c r="Q32" s="15">
        <v>15</v>
      </c>
      <c r="R32" s="15">
        <v>43</v>
      </c>
      <c r="S32" s="15">
        <v>334</v>
      </c>
      <c r="T32" s="15">
        <v>92</v>
      </c>
      <c r="U32" s="15">
        <v>27</v>
      </c>
      <c r="V32" s="15">
        <v>294</v>
      </c>
      <c r="W32" s="15">
        <v>163</v>
      </c>
      <c r="X32" s="15">
        <v>30</v>
      </c>
      <c r="Y32" s="15">
        <v>185</v>
      </c>
      <c r="Z32" s="15">
        <v>146</v>
      </c>
      <c r="AA32" s="13">
        <v>29</v>
      </c>
      <c r="AB32" s="13">
        <v>98</v>
      </c>
      <c r="AC32" s="13">
        <v>54</v>
      </c>
      <c r="AD32" s="13">
        <v>77</v>
      </c>
      <c r="AE32" s="13">
        <v>624</v>
      </c>
      <c r="AF32" s="13">
        <v>185</v>
      </c>
      <c r="AG32" s="13">
        <v>87</v>
      </c>
      <c r="AH32" s="13">
        <v>516</v>
      </c>
      <c r="AI32" s="13">
        <v>428</v>
      </c>
      <c r="AJ32" s="13">
        <v>82</v>
      </c>
      <c r="AK32" s="13">
        <v>322</v>
      </c>
      <c r="AL32" s="13">
        <v>325</v>
      </c>
      <c r="AN32" s="12">
        <f t="shared" si="0"/>
        <v>14.990512333965844</v>
      </c>
      <c r="AO32" s="12">
        <f t="shared" si="1"/>
        <v>30.552546045503792</v>
      </c>
      <c r="AP32" s="12">
        <f t="shared" si="2"/>
        <v>6.9230769230769234</v>
      </c>
      <c r="AQ32" s="12">
        <f t="shared" si="10"/>
        <v>37.988165680473372</v>
      </c>
      <c r="AR32" s="12">
        <f t="shared" si="3"/>
        <v>11.902530459231491</v>
      </c>
      <c r="AS32" s="12">
        <f t="shared" si="4"/>
        <v>34.261363636363633</v>
      </c>
      <c r="AU32" s="2">
        <f t="shared" si="5"/>
        <v>79</v>
      </c>
      <c r="AV32" s="2">
        <f t="shared" si="6"/>
        <v>36</v>
      </c>
      <c r="AW32" s="2">
        <f t="shared" si="7"/>
        <v>115</v>
      </c>
      <c r="AZ32" s="2">
        <f t="shared" si="11"/>
        <v>282</v>
      </c>
      <c r="BA32" s="2">
        <f t="shared" si="8"/>
        <v>321</v>
      </c>
      <c r="BB32" s="2">
        <f t="shared" si="9"/>
        <v>603</v>
      </c>
    </row>
    <row r="33" spans="1:54" x14ac:dyDescent="0.35">
      <c r="A33" s="9">
        <v>26</v>
      </c>
      <c r="B33" s="14" t="s">
        <v>27</v>
      </c>
      <c r="C33" s="15">
        <v>18</v>
      </c>
      <c r="D33" s="15">
        <v>48</v>
      </c>
      <c r="E33" s="15">
        <v>106</v>
      </c>
      <c r="F33" s="15">
        <v>178</v>
      </c>
      <c r="G33" s="15">
        <v>1414</v>
      </c>
      <c r="H33" s="15">
        <v>608</v>
      </c>
      <c r="I33" s="15">
        <v>228</v>
      </c>
      <c r="J33" s="15">
        <v>422</v>
      </c>
      <c r="K33" s="15">
        <v>1987</v>
      </c>
      <c r="L33" s="15">
        <v>365</v>
      </c>
      <c r="M33" s="15">
        <v>1502</v>
      </c>
      <c r="N33" s="15">
        <v>1745</v>
      </c>
      <c r="O33" s="15">
        <v>18</v>
      </c>
      <c r="P33" s="15">
        <v>42</v>
      </c>
      <c r="Q33" s="15">
        <v>59</v>
      </c>
      <c r="R33" s="15">
        <v>164</v>
      </c>
      <c r="S33" s="15">
        <v>1303</v>
      </c>
      <c r="T33" s="15">
        <v>671</v>
      </c>
      <c r="U33" s="15">
        <v>136</v>
      </c>
      <c r="V33" s="15">
        <v>294</v>
      </c>
      <c r="W33" s="15">
        <v>1921</v>
      </c>
      <c r="X33" s="15">
        <v>327</v>
      </c>
      <c r="Y33" s="15">
        <v>1358</v>
      </c>
      <c r="Z33" s="15">
        <v>2014</v>
      </c>
      <c r="AA33" s="13">
        <v>40</v>
      </c>
      <c r="AB33" s="13">
        <v>90</v>
      </c>
      <c r="AC33" s="13">
        <v>169</v>
      </c>
      <c r="AD33" s="13">
        <v>342</v>
      </c>
      <c r="AE33" s="13">
        <v>2722</v>
      </c>
      <c r="AF33" s="13">
        <v>1278</v>
      </c>
      <c r="AG33" s="13">
        <v>362</v>
      </c>
      <c r="AH33" s="13">
        <v>718</v>
      </c>
      <c r="AI33" s="13">
        <v>3904</v>
      </c>
      <c r="AJ33" s="13">
        <v>690</v>
      </c>
      <c r="AK33" s="13">
        <v>2854</v>
      </c>
      <c r="AL33" s="13">
        <v>3755</v>
      </c>
      <c r="AN33" s="12">
        <f t="shared" si="0"/>
        <v>2.7824620573355818</v>
      </c>
      <c r="AO33" s="12">
        <f t="shared" si="1"/>
        <v>10.401664266282605</v>
      </c>
      <c r="AP33" s="12">
        <f t="shared" si="2"/>
        <v>2.658396101019052</v>
      </c>
      <c r="AQ33" s="12">
        <f t="shared" si="10"/>
        <v>7.1074380165289259</v>
      </c>
      <c r="AR33" s="12">
        <f t="shared" si="3"/>
        <v>2.801120448179272</v>
      </c>
      <c r="AS33" s="12">
        <f t="shared" si="4"/>
        <v>8.7926402344704062</v>
      </c>
      <c r="AU33" s="2">
        <f t="shared" si="5"/>
        <v>66</v>
      </c>
      <c r="AV33" s="2">
        <f t="shared" si="6"/>
        <v>60</v>
      </c>
      <c r="AW33" s="2">
        <f t="shared" si="7"/>
        <v>126</v>
      </c>
      <c r="AZ33" s="2">
        <f t="shared" si="11"/>
        <v>650</v>
      </c>
      <c r="BA33" s="2">
        <f t="shared" si="8"/>
        <v>430</v>
      </c>
      <c r="BB33" s="2">
        <f t="shared" si="9"/>
        <v>1080</v>
      </c>
    </row>
    <row r="34" spans="1:54" x14ac:dyDescent="0.35">
      <c r="A34" s="9">
        <v>27</v>
      </c>
      <c r="B34" s="14" t="s">
        <v>40</v>
      </c>
      <c r="C34" s="15">
        <v>6</v>
      </c>
      <c r="D34" s="15">
        <v>4</v>
      </c>
      <c r="E34" s="15">
        <v>17</v>
      </c>
      <c r="F34" s="15">
        <v>21</v>
      </c>
      <c r="G34" s="15">
        <v>157</v>
      </c>
      <c r="H34" s="15">
        <v>79</v>
      </c>
      <c r="I34" s="15">
        <v>22</v>
      </c>
      <c r="J34" s="15">
        <v>23</v>
      </c>
      <c r="K34" s="15">
        <v>190</v>
      </c>
      <c r="L34" s="15">
        <v>36</v>
      </c>
      <c r="M34" s="15">
        <v>74</v>
      </c>
      <c r="N34" s="15">
        <v>203</v>
      </c>
      <c r="O34" s="15">
        <v>0</v>
      </c>
      <c r="P34" s="15">
        <v>0</v>
      </c>
      <c r="Q34" s="15">
        <v>20</v>
      </c>
      <c r="R34" s="15">
        <v>35</v>
      </c>
      <c r="S34" s="15">
        <v>155</v>
      </c>
      <c r="T34" s="15">
        <v>98</v>
      </c>
      <c r="U34" s="15">
        <v>6</v>
      </c>
      <c r="V34" s="15">
        <v>28</v>
      </c>
      <c r="W34" s="15">
        <v>176</v>
      </c>
      <c r="X34" s="15">
        <v>34</v>
      </c>
      <c r="Y34" s="15">
        <v>81</v>
      </c>
      <c r="Z34" s="15">
        <v>238</v>
      </c>
      <c r="AA34" s="13">
        <v>6</v>
      </c>
      <c r="AB34" s="13">
        <v>9</v>
      </c>
      <c r="AC34" s="13">
        <v>33</v>
      </c>
      <c r="AD34" s="13">
        <v>58</v>
      </c>
      <c r="AE34" s="13">
        <v>311</v>
      </c>
      <c r="AF34" s="13">
        <v>180</v>
      </c>
      <c r="AG34" s="13">
        <v>25</v>
      </c>
      <c r="AH34" s="13">
        <v>56</v>
      </c>
      <c r="AI34" s="13">
        <v>368</v>
      </c>
      <c r="AJ34" s="13">
        <v>72</v>
      </c>
      <c r="AK34" s="13">
        <v>149</v>
      </c>
      <c r="AL34" s="13">
        <v>437</v>
      </c>
      <c r="AN34" s="12">
        <f t="shared" si="0"/>
        <v>3.5211267605633805</v>
      </c>
      <c r="AO34" s="12">
        <f t="shared" si="1"/>
        <v>8.2116788321167888</v>
      </c>
      <c r="AP34" s="12">
        <f t="shared" si="2"/>
        <v>0</v>
      </c>
      <c r="AQ34" s="12">
        <f t="shared" si="10"/>
        <v>6.0390763765541742</v>
      </c>
      <c r="AR34" s="12">
        <f t="shared" si="3"/>
        <v>2.512562814070352</v>
      </c>
      <c r="AS34" s="12">
        <f t="shared" si="4"/>
        <v>7.3170731707317067</v>
      </c>
      <c r="AU34" s="2">
        <f t="shared" si="5"/>
        <v>10</v>
      </c>
      <c r="AV34" s="2">
        <f t="shared" si="6"/>
        <v>0</v>
      </c>
      <c r="AW34" s="2">
        <f t="shared" si="7"/>
        <v>10</v>
      </c>
      <c r="AZ34" s="2">
        <f t="shared" si="11"/>
        <v>45</v>
      </c>
      <c r="BA34" s="2">
        <f t="shared" si="8"/>
        <v>34</v>
      </c>
      <c r="BB34" s="2">
        <f t="shared" si="9"/>
        <v>79</v>
      </c>
    </row>
    <row r="35" spans="1:54" x14ac:dyDescent="0.35">
      <c r="A35" s="9">
        <v>28</v>
      </c>
      <c r="B35" s="14" t="s">
        <v>75</v>
      </c>
      <c r="C35" s="15">
        <v>21</v>
      </c>
      <c r="D35" s="15">
        <v>38</v>
      </c>
      <c r="E35" s="15">
        <v>55</v>
      </c>
      <c r="F35" s="15">
        <v>48</v>
      </c>
      <c r="G35" s="15">
        <v>527</v>
      </c>
      <c r="H35" s="15">
        <v>100</v>
      </c>
      <c r="I35" s="15">
        <v>70</v>
      </c>
      <c r="J35" s="15">
        <v>109</v>
      </c>
      <c r="K35" s="15">
        <v>565</v>
      </c>
      <c r="L35" s="15">
        <v>83</v>
      </c>
      <c r="M35" s="15">
        <v>237</v>
      </c>
      <c r="N35" s="15">
        <v>342</v>
      </c>
      <c r="O35" s="15">
        <v>6</v>
      </c>
      <c r="P35" s="15">
        <v>28</v>
      </c>
      <c r="Q35" s="15">
        <v>12</v>
      </c>
      <c r="R35" s="15">
        <v>79</v>
      </c>
      <c r="S35" s="15">
        <v>551</v>
      </c>
      <c r="T35" s="15">
        <v>110</v>
      </c>
      <c r="U35" s="15">
        <v>43</v>
      </c>
      <c r="V35" s="15">
        <v>171</v>
      </c>
      <c r="W35" s="15">
        <v>334</v>
      </c>
      <c r="X35" s="15">
        <v>73</v>
      </c>
      <c r="Y35" s="15">
        <v>331</v>
      </c>
      <c r="Z35" s="15">
        <v>353</v>
      </c>
      <c r="AA35" s="13">
        <v>31</v>
      </c>
      <c r="AB35" s="13">
        <v>64</v>
      </c>
      <c r="AC35" s="13">
        <v>66</v>
      </c>
      <c r="AD35" s="13">
        <v>127</v>
      </c>
      <c r="AE35" s="13">
        <v>1073</v>
      </c>
      <c r="AF35" s="13">
        <v>215</v>
      </c>
      <c r="AG35" s="13">
        <v>115</v>
      </c>
      <c r="AH35" s="13">
        <v>284</v>
      </c>
      <c r="AI35" s="13">
        <v>900</v>
      </c>
      <c r="AJ35" s="13">
        <v>157</v>
      </c>
      <c r="AK35" s="13">
        <v>565</v>
      </c>
      <c r="AL35" s="13">
        <v>702</v>
      </c>
      <c r="AN35" s="12">
        <f t="shared" si="0"/>
        <v>7.4778200253485432</v>
      </c>
      <c r="AO35" s="12">
        <f t="shared" si="1"/>
        <v>12.731152204836416</v>
      </c>
      <c r="AP35" s="12">
        <f t="shared" si="2"/>
        <v>4.3256997455470731</v>
      </c>
      <c r="AQ35" s="12">
        <f t="shared" si="10"/>
        <v>16.398467432950191</v>
      </c>
      <c r="AR35" s="12">
        <f t="shared" si="3"/>
        <v>6.0279187817258881</v>
      </c>
      <c r="AS35" s="12">
        <f t="shared" si="4"/>
        <v>14.652956298200515</v>
      </c>
      <c r="AU35" s="2">
        <f t="shared" si="5"/>
        <v>59</v>
      </c>
      <c r="AV35" s="2">
        <f t="shared" si="6"/>
        <v>34</v>
      </c>
      <c r="AW35" s="2">
        <f t="shared" si="7"/>
        <v>93</v>
      </c>
      <c r="AZ35" s="2">
        <f t="shared" si="11"/>
        <v>179</v>
      </c>
      <c r="BA35" s="2">
        <f t="shared" si="8"/>
        <v>214</v>
      </c>
      <c r="BB35" s="2">
        <f t="shared" si="9"/>
        <v>393</v>
      </c>
    </row>
    <row r="36" spans="1:54" x14ac:dyDescent="0.35">
      <c r="A36" s="9">
        <v>29</v>
      </c>
      <c r="B36" s="14" t="s">
        <v>33</v>
      </c>
      <c r="C36" s="15">
        <v>11</v>
      </c>
      <c r="D36" s="15">
        <v>23</v>
      </c>
      <c r="E36" s="15">
        <v>46</v>
      </c>
      <c r="F36" s="15">
        <v>92</v>
      </c>
      <c r="G36" s="15">
        <v>599</v>
      </c>
      <c r="H36" s="15">
        <v>507</v>
      </c>
      <c r="I36" s="15">
        <v>255</v>
      </c>
      <c r="J36" s="15">
        <v>530</v>
      </c>
      <c r="K36" s="15">
        <v>3057</v>
      </c>
      <c r="L36" s="15">
        <v>1059</v>
      </c>
      <c r="M36" s="15">
        <v>2284</v>
      </c>
      <c r="N36" s="15">
        <v>8219</v>
      </c>
      <c r="O36" s="15">
        <v>11</v>
      </c>
      <c r="P36" s="15">
        <v>28</v>
      </c>
      <c r="Q36" s="15">
        <v>18</v>
      </c>
      <c r="R36" s="15">
        <v>71</v>
      </c>
      <c r="S36" s="15">
        <v>523</v>
      </c>
      <c r="T36" s="15">
        <v>412</v>
      </c>
      <c r="U36" s="15">
        <v>166</v>
      </c>
      <c r="V36" s="15">
        <v>384</v>
      </c>
      <c r="W36" s="15">
        <v>2820</v>
      </c>
      <c r="X36" s="15">
        <v>543</v>
      </c>
      <c r="Y36" s="15">
        <v>1289</v>
      </c>
      <c r="Z36" s="15">
        <v>7371</v>
      </c>
      <c r="AA36" s="13">
        <v>16</v>
      </c>
      <c r="AB36" s="13">
        <v>58</v>
      </c>
      <c r="AC36" s="13">
        <v>66</v>
      </c>
      <c r="AD36" s="13">
        <v>166</v>
      </c>
      <c r="AE36" s="13">
        <v>1116</v>
      </c>
      <c r="AF36" s="13">
        <v>919</v>
      </c>
      <c r="AG36" s="13">
        <v>422</v>
      </c>
      <c r="AH36" s="13">
        <v>911</v>
      </c>
      <c r="AI36" s="13">
        <v>5877</v>
      </c>
      <c r="AJ36" s="13">
        <v>1602</v>
      </c>
      <c r="AK36" s="13">
        <v>3574</v>
      </c>
      <c r="AL36" s="13">
        <v>15596</v>
      </c>
      <c r="AN36" s="12">
        <f t="shared" si="0"/>
        <v>2.6604068857589982</v>
      </c>
      <c r="AO36" s="12">
        <f t="shared" si="1"/>
        <v>5.0960789405349258</v>
      </c>
      <c r="AP36" s="12">
        <f t="shared" si="2"/>
        <v>3.6688617121354654</v>
      </c>
      <c r="AQ36" s="12">
        <f t="shared" si="10"/>
        <v>4.3744531933508313</v>
      </c>
      <c r="AR36" s="12">
        <f t="shared" si="3"/>
        <v>3.1610422896198207</v>
      </c>
      <c r="AS36" s="12">
        <f t="shared" si="4"/>
        <v>4.7637767136016009</v>
      </c>
      <c r="AU36" s="2">
        <f t="shared" si="5"/>
        <v>34</v>
      </c>
      <c r="AV36" s="2">
        <f t="shared" si="6"/>
        <v>39</v>
      </c>
      <c r="AW36" s="2">
        <f t="shared" si="7"/>
        <v>73</v>
      </c>
      <c r="AZ36" s="2">
        <f t="shared" si="11"/>
        <v>785</v>
      </c>
      <c r="BA36" s="2">
        <f t="shared" si="8"/>
        <v>550</v>
      </c>
      <c r="BB36" s="2">
        <f t="shared" si="9"/>
        <v>1335</v>
      </c>
    </row>
    <row r="37" spans="1:54" x14ac:dyDescent="0.35">
      <c r="A37" s="9">
        <v>30</v>
      </c>
      <c r="B37" s="14" t="s">
        <v>72</v>
      </c>
      <c r="C37" s="15">
        <v>10</v>
      </c>
      <c r="D37" s="15">
        <v>10</v>
      </c>
      <c r="E37" s="15">
        <v>28</v>
      </c>
      <c r="F37" s="15">
        <v>25</v>
      </c>
      <c r="G37" s="15">
        <v>183</v>
      </c>
      <c r="H37" s="15">
        <v>168</v>
      </c>
      <c r="I37" s="15">
        <v>12</v>
      </c>
      <c r="J37" s="15">
        <v>21</v>
      </c>
      <c r="K37" s="15">
        <v>173</v>
      </c>
      <c r="L37" s="15">
        <v>14</v>
      </c>
      <c r="M37" s="15">
        <v>39</v>
      </c>
      <c r="N37" s="15">
        <v>128</v>
      </c>
      <c r="O37" s="15">
        <v>4</v>
      </c>
      <c r="P37" s="15">
        <v>6</v>
      </c>
      <c r="Q37" s="15">
        <v>25</v>
      </c>
      <c r="R37" s="15">
        <v>30</v>
      </c>
      <c r="S37" s="15">
        <v>143</v>
      </c>
      <c r="T37" s="15">
        <v>168</v>
      </c>
      <c r="U37" s="15">
        <v>8</v>
      </c>
      <c r="V37" s="15">
        <v>39</v>
      </c>
      <c r="W37" s="15">
        <v>193</v>
      </c>
      <c r="X37" s="15">
        <v>13</v>
      </c>
      <c r="Y37" s="15">
        <v>37</v>
      </c>
      <c r="Z37" s="15">
        <v>160</v>
      </c>
      <c r="AA37" s="13">
        <v>6</v>
      </c>
      <c r="AB37" s="13">
        <v>16</v>
      </c>
      <c r="AC37" s="13">
        <v>48</v>
      </c>
      <c r="AD37" s="13">
        <v>58</v>
      </c>
      <c r="AE37" s="13">
        <v>327</v>
      </c>
      <c r="AF37" s="13">
        <v>333</v>
      </c>
      <c r="AG37" s="13">
        <v>17</v>
      </c>
      <c r="AH37" s="13">
        <v>61</v>
      </c>
      <c r="AI37" s="13">
        <v>369</v>
      </c>
      <c r="AJ37" s="13">
        <v>31</v>
      </c>
      <c r="AK37" s="13">
        <v>74</v>
      </c>
      <c r="AL37" s="13">
        <v>284</v>
      </c>
      <c r="AN37" s="12">
        <f t="shared" si="0"/>
        <v>4.716981132075472</v>
      </c>
      <c r="AO37" s="12">
        <f t="shared" si="1"/>
        <v>8.5271317829457356</v>
      </c>
      <c r="AP37" s="12">
        <f t="shared" si="2"/>
        <v>2.6595744680851063</v>
      </c>
      <c r="AQ37" s="12">
        <f t="shared" si="10"/>
        <v>10.444444444444445</v>
      </c>
      <c r="AR37" s="12">
        <f t="shared" si="3"/>
        <v>2.7918781725888326</v>
      </c>
      <c r="AS37" s="12">
        <f t="shared" si="4"/>
        <v>9.330143540669857</v>
      </c>
      <c r="AU37" s="2">
        <f t="shared" si="5"/>
        <v>20</v>
      </c>
      <c r="AV37" s="2">
        <f t="shared" si="6"/>
        <v>10</v>
      </c>
      <c r="AW37" s="2">
        <f t="shared" si="7"/>
        <v>30</v>
      </c>
      <c r="AZ37" s="2">
        <f t="shared" si="11"/>
        <v>33</v>
      </c>
      <c r="BA37" s="2">
        <f t="shared" si="8"/>
        <v>47</v>
      </c>
      <c r="BB37" s="2">
        <f t="shared" si="9"/>
        <v>80</v>
      </c>
    </row>
    <row r="38" spans="1:54" x14ac:dyDescent="0.35">
      <c r="A38" s="9">
        <v>31</v>
      </c>
      <c r="B38" s="14" t="s">
        <v>10</v>
      </c>
      <c r="C38" s="15">
        <v>504</v>
      </c>
      <c r="D38" s="15">
        <v>703</v>
      </c>
      <c r="E38" s="15">
        <v>2277</v>
      </c>
      <c r="F38" s="15">
        <v>759</v>
      </c>
      <c r="G38" s="15">
        <v>5206</v>
      </c>
      <c r="H38" s="15">
        <v>2497</v>
      </c>
      <c r="I38" s="15">
        <v>942</v>
      </c>
      <c r="J38" s="15">
        <v>1205</v>
      </c>
      <c r="K38" s="15">
        <v>8990</v>
      </c>
      <c r="L38" s="15">
        <v>277</v>
      </c>
      <c r="M38" s="15">
        <v>863</v>
      </c>
      <c r="N38" s="15">
        <v>2342</v>
      </c>
      <c r="O38" s="15">
        <v>372</v>
      </c>
      <c r="P38" s="15">
        <v>621</v>
      </c>
      <c r="Q38" s="15">
        <v>1851</v>
      </c>
      <c r="R38" s="15">
        <v>798</v>
      </c>
      <c r="S38" s="15">
        <v>4488</v>
      </c>
      <c r="T38" s="15">
        <v>3287</v>
      </c>
      <c r="U38" s="15">
        <v>684</v>
      </c>
      <c r="V38" s="15">
        <v>1680</v>
      </c>
      <c r="W38" s="15">
        <v>7697</v>
      </c>
      <c r="X38" s="15">
        <v>249</v>
      </c>
      <c r="Y38" s="15">
        <v>908</v>
      </c>
      <c r="Z38" s="15">
        <v>3111</v>
      </c>
      <c r="AA38" s="13">
        <v>873</v>
      </c>
      <c r="AB38" s="13">
        <v>1324</v>
      </c>
      <c r="AC38" s="13">
        <v>4130</v>
      </c>
      <c r="AD38" s="13">
        <v>1556</v>
      </c>
      <c r="AE38" s="13">
        <v>9691</v>
      </c>
      <c r="AF38" s="13">
        <v>5784</v>
      </c>
      <c r="AG38" s="13">
        <v>1623</v>
      </c>
      <c r="AH38" s="13">
        <v>2888</v>
      </c>
      <c r="AI38" s="13">
        <v>16685</v>
      </c>
      <c r="AJ38" s="13">
        <v>519</v>
      </c>
      <c r="AK38" s="13">
        <v>1769</v>
      </c>
      <c r="AL38" s="13">
        <v>5450</v>
      </c>
      <c r="AN38" s="12">
        <f t="shared" si="0"/>
        <v>10.103800435292149</v>
      </c>
      <c r="AO38" s="12">
        <f t="shared" si="1"/>
        <v>14.686367056570218</v>
      </c>
      <c r="AP38" s="12">
        <f t="shared" si="2"/>
        <v>8.6975562757291769</v>
      </c>
      <c r="AQ38" s="12">
        <f t="shared" si="10"/>
        <v>16.498011026589435</v>
      </c>
      <c r="AR38" s="12">
        <f t="shared" si="3"/>
        <v>9.4057710420412715</v>
      </c>
      <c r="AS38" s="12">
        <f t="shared" si="4"/>
        <v>15.59065459321214</v>
      </c>
      <c r="AU38" s="2">
        <f t="shared" si="5"/>
        <v>1207</v>
      </c>
      <c r="AV38" s="2">
        <f t="shared" si="6"/>
        <v>993</v>
      </c>
      <c r="AW38" s="2">
        <f t="shared" si="7"/>
        <v>2200</v>
      </c>
      <c r="AZ38" s="2">
        <f t="shared" si="11"/>
        <v>2147</v>
      </c>
      <c r="BA38" s="2">
        <f t="shared" si="8"/>
        <v>2364</v>
      </c>
      <c r="BB38" s="2">
        <f t="shared" si="9"/>
        <v>4511</v>
      </c>
    </row>
    <row r="39" spans="1:54" x14ac:dyDescent="0.35">
      <c r="A39" s="9">
        <v>32</v>
      </c>
      <c r="B39" s="14" t="s">
        <v>34</v>
      </c>
      <c r="C39" s="15">
        <v>27</v>
      </c>
      <c r="D39" s="15">
        <v>49</v>
      </c>
      <c r="E39" s="15">
        <v>63</v>
      </c>
      <c r="F39" s="15">
        <v>188</v>
      </c>
      <c r="G39" s="15">
        <v>1378</v>
      </c>
      <c r="H39" s="15">
        <v>450</v>
      </c>
      <c r="I39" s="15">
        <v>130</v>
      </c>
      <c r="J39" s="15">
        <v>197</v>
      </c>
      <c r="K39" s="15">
        <v>929</v>
      </c>
      <c r="L39" s="15">
        <v>308</v>
      </c>
      <c r="M39" s="15">
        <v>922</v>
      </c>
      <c r="N39" s="15">
        <v>2286</v>
      </c>
      <c r="O39" s="15">
        <v>12</v>
      </c>
      <c r="P39" s="15">
        <v>36</v>
      </c>
      <c r="Q39" s="15">
        <v>27</v>
      </c>
      <c r="R39" s="15">
        <v>191</v>
      </c>
      <c r="S39" s="15">
        <v>1400</v>
      </c>
      <c r="T39" s="15">
        <v>291</v>
      </c>
      <c r="U39" s="15">
        <v>86</v>
      </c>
      <c r="V39" s="15">
        <v>478</v>
      </c>
      <c r="W39" s="15">
        <v>349</v>
      </c>
      <c r="X39" s="15">
        <v>146</v>
      </c>
      <c r="Y39" s="15">
        <v>506</v>
      </c>
      <c r="Z39" s="15">
        <v>497</v>
      </c>
      <c r="AA39" s="13">
        <v>38</v>
      </c>
      <c r="AB39" s="13">
        <v>85</v>
      </c>
      <c r="AC39" s="13">
        <v>89</v>
      </c>
      <c r="AD39" s="13">
        <v>378</v>
      </c>
      <c r="AE39" s="13">
        <v>2780</v>
      </c>
      <c r="AF39" s="13">
        <v>743</v>
      </c>
      <c r="AG39" s="13">
        <v>214</v>
      </c>
      <c r="AH39" s="13">
        <v>673</v>
      </c>
      <c r="AI39" s="13">
        <v>1275</v>
      </c>
      <c r="AJ39" s="13">
        <v>462</v>
      </c>
      <c r="AK39" s="13">
        <v>1424</v>
      </c>
      <c r="AL39" s="13">
        <v>2788</v>
      </c>
      <c r="AN39" s="12">
        <f t="shared" si="0"/>
        <v>3.5266821345707653</v>
      </c>
      <c r="AO39" s="12">
        <f t="shared" si="1"/>
        <v>6.8524727577535627</v>
      </c>
      <c r="AP39" s="12">
        <f t="shared" si="2"/>
        <v>2.452733776188043</v>
      </c>
      <c r="AQ39" s="12">
        <f t="shared" si="10"/>
        <v>27.352085354025217</v>
      </c>
      <c r="AR39" s="12">
        <f t="shared" si="3"/>
        <v>2.9905178701677606</v>
      </c>
      <c r="AS39" s="12">
        <f t="shared" si="4"/>
        <v>12.975424224692803</v>
      </c>
      <c r="AU39" s="2">
        <f t="shared" si="5"/>
        <v>76</v>
      </c>
      <c r="AV39" s="2">
        <f t="shared" si="6"/>
        <v>48</v>
      </c>
      <c r="AW39" s="2">
        <f t="shared" si="7"/>
        <v>124</v>
      </c>
      <c r="AZ39" s="2">
        <f t="shared" si="11"/>
        <v>327</v>
      </c>
      <c r="BA39" s="2">
        <f t="shared" si="8"/>
        <v>564</v>
      </c>
      <c r="BB39" s="2">
        <f t="shared" si="9"/>
        <v>891</v>
      </c>
    </row>
    <row r="40" spans="1:54" x14ac:dyDescent="0.35">
      <c r="A40" s="9">
        <v>33</v>
      </c>
      <c r="B40" s="14" t="s">
        <v>80</v>
      </c>
      <c r="C40" s="15">
        <v>28</v>
      </c>
      <c r="D40" s="15">
        <v>28</v>
      </c>
      <c r="E40" s="15">
        <v>75</v>
      </c>
      <c r="F40" s="15">
        <v>50</v>
      </c>
      <c r="G40" s="15">
        <v>353</v>
      </c>
      <c r="H40" s="15">
        <v>117</v>
      </c>
      <c r="I40" s="15">
        <v>48</v>
      </c>
      <c r="J40" s="15">
        <v>46</v>
      </c>
      <c r="K40" s="15">
        <v>274</v>
      </c>
      <c r="L40" s="15">
        <v>30</v>
      </c>
      <c r="M40" s="15">
        <v>90</v>
      </c>
      <c r="N40" s="15">
        <v>117</v>
      </c>
      <c r="O40" s="15">
        <v>17</v>
      </c>
      <c r="P40" s="15">
        <v>29</v>
      </c>
      <c r="Q40" s="15">
        <v>50</v>
      </c>
      <c r="R40" s="15">
        <v>62</v>
      </c>
      <c r="S40" s="15">
        <v>282</v>
      </c>
      <c r="T40" s="15">
        <v>171</v>
      </c>
      <c r="U40" s="15">
        <v>44</v>
      </c>
      <c r="V40" s="15">
        <v>69</v>
      </c>
      <c r="W40" s="15">
        <v>219</v>
      </c>
      <c r="X40" s="15">
        <v>47</v>
      </c>
      <c r="Y40" s="15">
        <v>141</v>
      </c>
      <c r="Z40" s="15">
        <v>239</v>
      </c>
      <c r="AA40" s="13">
        <v>46</v>
      </c>
      <c r="AB40" s="13">
        <v>56</v>
      </c>
      <c r="AC40" s="13">
        <v>123</v>
      </c>
      <c r="AD40" s="13">
        <v>118</v>
      </c>
      <c r="AE40" s="13">
        <v>636</v>
      </c>
      <c r="AF40" s="13">
        <v>287</v>
      </c>
      <c r="AG40" s="13">
        <v>87</v>
      </c>
      <c r="AH40" s="13">
        <v>113</v>
      </c>
      <c r="AI40" s="13">
        <v>498</v>
      </c>
      <c r="AJ40" s="13">
        <v>79</v>
      </c>
      <c r="AK40" s="13">
        <v>222</v>
      </c>
      <c r="AL40" s="13">
        <v>351</v>
      </c>
      <c r="AN40" s="12">
        <f t="shared" ref="AN40:AN59" si="12">SUM(C40,D40)/SUM(C40:H40)*100</f>
        <v>8.6021505376344098</v>
      </c>
      <c r="AO40" s="12">
        <f t="shared" ref="AO40:AO59" si="13">SUM(I40,J40)/SUM(I40:N40)*100</f>
        <v>15.537190082644628</v>
      </c>
      <c r="AP40" s="12">
        <f t="shared" ref="AP40:AP59" si="14">SUM(O40,P40)/SUM(O40:T40)*100</f>
        <v>7.5286415711947621</v>
      </c>
      <c r="AQ40" s="12">
        <f t="shared" ref="AQ40:AQ59" si="15">SUM(U40,V40)/SUM(U40:Z40)*100</f>
        <v>14.888010540184455</v>
      </c>
      <c r="AR40" s="12">
        <f t="shared" ref="AR40:AR59" si="16">SUM(AA40,AB40)/SUM(AA40:AF40)*100</f>
        <v>8.0568720379146921</v>
      </c>
      <c r="AS40" s="12">
        <f t="shared" ref="AS40:AS59" si="17">SUM(AG40,AH40)/SUM(AG40:AL40)*100</f>
        <v>14.814814814814813</v>
      </c>
      <c r="AU40" s="2">
        <f t="shared" ref="AU40:AU59" si="18">SUM(C40:D40)</f>
        <v>56</v>
      </c>
      <c r="AV40" s="2">
        <f t="shared" ref="AV40:AV59" si="19">SUM(O40:P40)</f>
        <v>46</v>
      </c>
      <c r="AW40" s="2">
        <f t="shared" ref="AW40:AW59" si="20">SUM(AU40:AV40)</f>
        <v>102</v>
      </c>
      <c r="AZ40" s="2">
        <f t="shared" ref="AZ40:AZ59" si="21">SUM(I40:J40)</f>
        <v>94</v>
      </c>
      <c r="BA40" s="2">
        <f t="shared" ref="BA40:BA59" si="22">SUM(U40:V40)</f>
        <v>113</v>
      </c>
      <c r="BB40" s="2">
        <f t="shared" ref="BB40:BB59" si="23">SUM(AZ40:BA40)</f>
        <v>207</v>
      </c>
    </row>
    <row r="41" spans="1:54" x14ac:dyDescent="0.35">
      <c r="A41" s="9">
        <v>34</v>
      </c>
      <c r="B41" s="14" t="s">
        <v>28</v>
      </c>
      <c r="C41" s="15">
        <v>112</v>
      </c>
      <c r="D41" s="15">
        <v>225</v>
      </c>
      <c r="E41" s="15">
        <v>624</v>
      </c>
      <c r="F41" s="15">
        <v>471</v>
      </c>
      <c r="G41" s="15">
        <v>3527</v>
      </c>
      <c r="H41" s="15">
        <v>2140</v>
      </c>
      <c r="I41" s="15">
        <v>291</v>
      </c>
      <c r="J41" s="15">
        <v>498</v>
      </c>
      <c r="K41" s="15">
        <v>3172</v>
      </c>
      <c r="L41" s="15">
        <v>322</v>
      </c>
      <c r="M41" s="15">
        <v>1084</v>
      </c>
      <c r="N41" s="15">
        <v>2380</v>
      </c>
      <c r="O41" s="15">
        <v>55</v>
      </c>
      <c r="P41" s="15">
        <v>204</v>
      </c>
      <c r="Q41" s="15">
        <v>424</v>
      </c>
      <c r="R41" s="15">
        <v>423</v>
      </c>
      <c r="S41" s="15">
        <v>3291</v>
      </c>
      <c r="T41" s="15">
        <v>2369</v>
      </c>
      <c r="U41" s="15">
        <v>218</v>
      </c>
      <c r="V41" s="15">
        <v>565</v>
      </c>
      <c r="W41" s="15">
        <v>3105</v>
      </c>
      <c r="X41" s="15">
        <v>318</v>
      </c>
      <c r="Y41" s="15">
        <v>1165</v>
      </c>
      <c r="Z41" s="15">
        <v>3314</v>
      </c>
      <c r="AA41" s="13">
        <v>168</v>
      </c>
      <c r="AB41" s="13">
        <v>425</v>
      </c>
      <c r="AC41" s="13">
        <v>1043</v>
      </c>
      <c r="AD41" s="13">
        <v>890</v>
      </c>
      <c r="AE41" s="13">
        <v>6818</v>
      </c>
      <c r="AF41" s="13">
        <v>4509</v>
      </c>
      <c r="AG41" s="13">
        <v>511</v>
      </c>
      <c r="AH41" s="13">
        <v>1066</v>
      </c>
      <c r="AI41" s="13">
        <v>6279</v>
      </c>
      <c r="AJ41" s="13">
        <v>642</v>
      </c>
      <c r="AK41" s="13">
        <v>2248</v>
      </c>
      <c r="AL41" s="13">
        <v>5694</v>
      </c>
      <c r="AN41" s="12">
        <f t="shared" si="12"/>
        <v>4.7471474855613467</v>
      </c>
      <c r="AO41" s="12">
        <f t="shared" si="13"/>
        <v>10.184587582289918</v>
      </c>
      <c r="AP41" s="12">
        <f t="shared" si="14"/>
        <v>3.8279633461424774</v>
      </c>
      <c r="AQ41" s="12">
        <f t="shared" si="15"/>
        <v>9.0155440414507773</v>
      </c>
      <c r="AR41" s="12">
        <f t="shared" si="16"/>
        <v>4.2806612286147407</v>
      </c>
      <c r="AS41" s="12">
        <f t="shared" si="17"/>
        <v>9.5924574209245748</v>
      </c>
      <c r="AU41" s="2">
        <f t="shared" si="18"/>
        <v>337</v>
      </c>
      <c r="AV41" s="2">
        <f t="shared" si="19"/>
        <v>259</v>
      </c>
      <c r="AW41" s="2">
        <f t="shared" si="20"/>
        <v>596</v>
      </c>
      <c r="AZ41" s="2">
        <f t="shared" si="21"/>
        <v>789</v>
      </c>
      <c r="BA41" s="2">
        <f t="shared" si="22"/>
        <v>783</v>
      </c>
      <c r="BB41" s="2">
        <f t="shared" si="23"/>
        <v>1572</v>
      </c>
    </row>
    <row r="42" spans="1:54" x14ac:dyDescent="0.35">
      <c r="A42" s="9">
        <v>35</v>
      </c>
      <c r="B42" s="14" t="s">
        <v>49</v>
      </c>
      <c r="C42" s="15">
        <v>6</v>
      </c>
      <c r="D42" s="15">
        <v>8</v>
      </c>
      <c r="E42" s="15">
        <v>17</v>
      </c>
      <c r="F42" s="15">
        <v>36</v>
      </c>
      <c r="G42" s="15">
        <v>212</v>
      </c>
      <c r="H42" s="15">
        <v>110</v>
      </c>
      <c r="I42" s="15">
        <v>26</v>
      </c>
      <c r="J42" s="15">
        <v>16</v>
      </c>
      <c r="K42" s="15">
        <v>140</v>
      </c>
      <c r="L42" s="15">
        <v>28</v>
      </c>
      <c r="M42" s="15">
        <v>80</v>
      </c>
      <c r="N42" s="15">
        <v>112</v>
      </c>
      <c r="O42" s="15">
        <v>5</v>
      </c>
      <c r="P42" s="15">
        <v>8</v>
      </c>
      <c r="Q42" s="15">
        <v>13</v>
      </c>
      <c r="R42" s="15">
        <v>28</v>
      </c>
      <c r="S42" s="15">
        <v>175</v>
      </c>
      <c r="T42" s="15">
        <v>118</v>
      </c>
      <c r="U42" s="15">
        <v>22</v>
      </c>
      <c r="V42" s="15">
        <v>33</v>
      </c>
      <c r="W42" s="15">
        <v>153</v>
      </c>
      <c r="X42" s="15">
        <v>22</v>
      </c>
      <c r="Y42" s="15">
        <v>79</v>
      </c>
      <c r="Z42" s="15">
        <v>157</v>
      </c>
      <c r="AA42" s="13">
        <v>6</v>
      </c>
      <c r="AB42" s="13">
        <v>23</v>
      </c>
      <c r="AC42" s="13">
        <v>28</v>
      </c>
      <c r="AD42" s="13">
        <v>60</v>
      </c>
      <c r="AE42" s="13">
        <v>384</v>
      </c>
      <c r="AF42" s="13">
        <v>227</v>
      </c>
      <c r="AG42" s="13">
        <v>44</v>
      </c>
      <c r="AH42" s="13">
        <v>48</v>
      </c>
      <c r="AI42" s="13">
        <v>294</v>
      </c>
      <c r="AJ42" s="13">
        <v>47</v>
      </c>
      <c r="AK42" s="13">
        <v>160</v>
      </c>
      <c r="AL42" s="13">
        <v>271</v>
      </c>
      <c r="AN42" s="12">
        <f t="shared" si="12"/>
        <v>3.5989717223650386</v>
      </c>
      <c r="AO42" s="12">
        <f t="shared" si="13"/>
        <v>10.44776119402985</v>
      </c>
      <c r="AP42" s="12">
        <f t="shared" si="14"/>
        <v>3.7463976945244957</v>
      </c>
      <c r="AQ42" s="12">
        <f t="shared" si="15"/>
        <v>11.802575107296137</v>
      </c>
      <c r="AR42" s="12">
        <f t="shared" si="16"/>
        <v>3.9835164835164831</v>
      </c>
      <c r="AS42" s="12">
        <f t="shared" si="17"/>
        <v>10.648148148148149</v>
      </c>
      <c r="AU42" s="2">
        <f t="shared" si="18"/>
        <v>14</v>
      </c>
      <c r="AV42" s="2">
        <f t="shared" si="19"/>
        <v>13</v>
      </c>
      <c r="AW42" s="2">
        <f t="shared" si="20"/>
        <v>27</v>
      </c>
      <c r="AZ42" s="2">
        <f t="shared" si="21"/>
        <v>42</v>
      </c>
      <c r="BA42" s="2">
        <f t="shared" si="22"/>
        <v>55</v>
      </c>
      <c r="BB42" s="2">
        <f t="shared" si="23"/>
        <v>97</v>
      </c>
    </row>
    <row r="43" spans="1:54" x14ac:dyDescent="0.35">
      <c r="A43" s="9">
        <v>36</v>
      </c>
      <c r="B43" s="14" t="s">
        <v>81</v>
      </c>
      <c r="C43" s="15">
        <v>19</v>
      </c>
      <c r="D43" s="15">
        <v>51</v>
      </c>
      <c r="E43" s="15">
        <v>144</v>
      </c>
      <c r="F43" s="15">
        <v>28</v>
      </c>
      <c r="G43" s="15">
        <v>285</v>
      </c>
      <c r="H43" s="15">
        <v>47</v>
      </c>
      <c r="I43" s="15">
        <v>49</v>
      </c>
      <c r="J43" s="15">
        <v>94</v>
      </c>
      <c r="K43" s="15">
        <v>517</v>
      </c>
      <c r="L43" s="15">
        <v>0</v>
      </c>
      <c r="M43" s="15">
        <v>19</v>
      </c>
      <c r="N43" s="15">
        <v>43</v>
      </c>
      <c r="O43" s="15">
        <v>15</v>
      </c>
      <c r="P43" s="15">
        <v>47</v>
      </c>
      <c r="Q43" s="15">
        <v>117</v>
      </c>
      <c r="R43" s="15">
        <v>43</v>
      </c>
      <c r="S43" s="15">
        <v>403</v>
      </c>
      <c r="T43" s="15">
        <v>90</v>
      </c>
      <c r="U43" s="15">
        <v>44</v>
      </c>
      <c r="V43" s="15">
        <v>150</v>
      </c>
      <c r="W43" s="15">
        <v>440</v>
      </c>
      <c r="X43" s="15">
        <v>7</v>
      </c>
      <c r="Y43" s="15">
        <v>38</v>
      </c>
      <c r="Z43" s="15">
        <v>58</v>
      </c>
      <c r="AA43" s="13">
        <v>35</v>
      </c>
      <c r="AB43" s="13">
        <v>95</v>
      </c>
      <c r="AC43" s="13">
        <v>260</v>
      </c>
      <c r="AD43" s="13">
        <v>69</v>
      </c>
      <c r="AE43" s="13">
        <v>692</v>
      </c>
      <c r="AF43" s="13">
        <v>138</v>
      </c>
      <c r="AG43" s="13">
        <v>89</v>
      </c>
      <c r="AH43" s="13">
        <v>239</v>
      </c>
      <c r="AI43" s="13">
        <v>956</v>
      </c>
      <c r="AJ43" s="13">
        <v>6</v>
      </c>
      <c r="AK43" s="13">
        <v>58</v>
      </c>
      <c r="AL43" s="13">
        <v>103</v>
      </c>
      <c r="AN43" s="12">
        <f t="shared" si="12"/>
        <v>12.195121951219512</v>
      </c>
      <c r="AO43" s="12">
        <f t="shared" si="13"/>
        <v>19.806094182825483</v>
      </c>
      <c r="AP43" s="12">
        <f t="shared" si="14"/>
        <v>8.6713286713286699</v>
      </c>
      <c r="AQ43" s="12">
        <f t="shared" si="15"/>
        <v>26.322930800542743</v>
      </c>
      <c r="AR43" s="12">
        <f t="shared" si="16"/>
        <v>10.08533747090768</v>
      </c>
      <c r="AS43" s="12">
        <f t="shared" si="17"/>
        <v>22.605099931082012</v>
      </c>
      <c r="AU43" s="2">
        <f t="shared" si="18"/>
        <v>70</v>
      </c>
      <c r="AV43" s="2">
        <f t="shared" si="19"/>
        <v>62</v>
      </c>
      <c r="AW43" s="2">
        <f t="shared" si="20"/>
        <v>132</v>
      </c>
      <c r="AZ43" s="2">
        <f t="shared" si="21"/>
        <v>143</v>
      </c>
      <c r="BA43" s="2">
        <f t="shared" si="22"/>
        <v>194</v>
      </c>
      <c r="BB43" s="2">
        <f t="shared" si="23"/>
        <v>337</v>
      </c>
    </row>
    <row r="44" spans="1:54" x14ac:dyDescent="0.35">
      <c r="A44" s="9">
        <v>37</v>
      </c>
      <c r="B44" s="14" t="s">
        <v>73</v>
      </c>
      <c r="C44" s="15">
        <v>0</v>
      </c>
      <c r="D44" s="15">
        <v>7</v>
      </c>
      <c r="E44" s="15">
        <v>19</v>
      </c>
      <c r="F44" s="15">
        <v>49</v>
      </c>
      <c r="G44" s="15">
        <v>235</v>
      </c>
      <c r="H44" s="15">
        <v>115</v>
      </c>
      <c r="I44" s="15">
        <v>17</v>
      </c>
      <c r="J44" s="15">
        <v>24</v>
      </c>
      <c r="K44" s="15">
        <v>124</v>
      </c>
      <c r="L44" s="15">
        <v>54</v>
      </c>
      <c r="M44" s="15">
        <v>245</v>
      </c>
      <c r="N44" s="15">
        <v>217</v>
      </c>
      <c r="O44" s="15">
        <v>0</v>
      </c>
      <c r="P44" s="15">
        <v>4</v>
      </c>
      <c r="Q44" s="15">
        <v>4</v>
      </c>
      <c r="R44" s="15">
        <v>34</v>
      </c>
      <c r="S44" s="15">
        <v>209</v>
      </c>
      <c r="T44" s="15">
        <v>133</v>
      </c>
      <c r="U44" s="15">
        <v>10</v>
      </c>
      <c r="V44" s="15">
        <v>44</v>
      </c>
      <c r="W44" s="15">
        <v>102</v>
      </c>
      <c r="X44" s="15">
        <v>37</v>
      </c>
      <c r="Y44" s="15">
        <v>221</v>
      </c>
      <c r="Z44" s="15">
        <v>194</v>
      </c>
      <c r="AA44" s="13">
        <v>3</v>
      </c>
      <c r="AB44" s="13">
        <v>15</v>
      </c>
      <c r="AC44" s="13">
        <v>22</v>
      </c>
      <c r="AD44" s="13">
        <v>92</v>
      </c>
      <c r="AE44" s="13">
        <v>446</v>
      </c>
      <c r="AF44" s="13">
        <v>247</v>
      </c>
      <c r="AG44" s="13">
        <v>28</v>
      </c>
      <c r="AH44" s="13">
        <v>71</v>
      </c>
      <c r="AI44" s="13">
        <v>227</v>
      </c>
      <c r="AJ44" s="13">
        <v>91</v>
      </c>
      <c r="AK44" s="13">
        <v>459</v>
      </c>
      <c r="AL44" s="13">
        <v>413</v>
      </c>
      <c r="AN44" s="12">
        <f t="shared" si="12"/>
        <v>1.6470588235294119</v>
      </c>
      <c r="AO44" s="12">
        <f t="shared" si="13"/>
        <v>6.0205580029368582</v>
      </c>
      <c r="AP44" s="12">
        <f t="shared" si="14"/>
        <v>1.0416666666666665</v>
      </c>
      <c r="AQ44" s="12">
        <f t="shared" si="15"/>
        <v>8.8815789473684212</v>
      </c>
      <c r="AR44" s="12">
        <f t="shared" si="16"/>
        <v>2.1818181818181821</v>
      </c>
      <c r="AS44" s="12">
        <f t="shared" si="17"/>
        <v>7.6803723816912335</v>
      </c>
      <c r="AU44" s="2">
        <f t="shared" si="18"/>
        <v>7</v>
      </c>
      <c r="AV44" s="2">
        <f t="shared" si="19"/>
        <v>4</v>
      </c>
      <c r="AW44" s="2">
        <f t="shared" si="20"/>
        <v>11</v>
      </c>
      <c r="AZ44" s="2">
        <f t="shared" si="21"/>
        <v>41</v>
      </c>
      <c r="BA44" s="2">
        <f t="shared" si="22"/>
        <v>54</v>
      </c>
      <c r="BB44" s="2">
        <f t="shared" si="23"/>
        <v>95</v>
      </c>
    </row>
    <row r="45" spans="1:54" x14ac:dyDescent="0.35">
      <c r="A45" s="9">
        <v>38</v>
      </c>
      <c r="B45" s="14" t="s">
        <v>13</v>
      </c>
      <c r="C45" s="15">
        <v>35</v>
      </c>
      <c r="D45" s="15">
        <v>28</v>
      </c>
      <c r="E45" s="15">
        <v>156</v>
      </c>
      <c r="F45" s="15">
        <v>84</v>
      </c>
      <c r="G45" s="15">
        <v>415</v>
      </c>
      <c r="H45" s="15">
        <v>440</v>
      </c>
      <c r="I45" s="15">
        <v>64</v>
      </c>
      <c r="J45" s="15">
        <v>43</v>
      </c>
      <c r="K45" s="15">
        <v>694</v>
      </c>
      <c r="L45" s="15">
        <v>27</v>
      </c>
      <c r="M45" s="15">
        <v>76</v>
      </c>
      <c r="N45" s="15">
        <v>351</v>
      </c>
      <c r="O45" s="15">
        <v>14</v>
      </c>
      <c r="P45" s="15">
        <v>10</v>
      </c>
      <c r="Q45" s="15">
        <v>100</v>
      </c>
      <c r="R45" s="15">
        <v>83</v>
      </c>
      <c r="S45" s="15">
        <v>361</v>
      </c>
      <c r="T45" s="15">
        <v>510</v>
      </c>
      <c r="U45" s="15">
        <v>20</v>
      </c>
      <c r="V45" s="15">
        <v>56</v>
      </c>
      <c r="W45" s="15">
        <v>573</v>
      </c>
      <c r="X45" s="15">
        <v>25</v>
      </c>
      <c r="Y45" s="15">
        <v>80</v>
      </c>
      <c r="Z45" s="15">
        <v>431</v>
      </c>
      <c r="AA45" s="13">
        <v>42</v>
      </c>
      <c r="AB45" s="13">
        <v>39</v>
      </c>
      <c r="AC45" s="13">
        <v>259</v>
      </c>
      <c r="AD45" s="13">
        <v>161</v>
      </c>
      <c r="AE45" s="13">
        <v>776</v>
      </c>
      <c r="AF45" s="13">
        <v>949</v>
      </c>
      <c r="AG45" s="13">
        <v>81</v>
      </c>
      <c r="AH45" s="13">
        <v>94</v>
      </c>
      <c r="AI45" s="13">
        <v>1262</v>
      </c>
      <c r="AJ45" s="13">
        <v>50</v>
      </c>
      <c r="AK45" s="13">
        <v>156</v>
      </c>
      <c r="AL45" s="13">
        <v>776</v>
      </c>
      <c r="AN45" s="12">
        <f t="shared" si="12"/>
        <v>5.4404145077720205</v>
      </c>
      <c r="AO45" s="12">
        <f t="shared" si="13"/>
        <v>8.525896414342629</v>
      </c>
      <c r="AP45" s="12">
        <f t="shared" si="14"/>
        <v>2.2263450834879404</v>
      </c>
      <c r="AQ45" s="12">
        <f t="shared" si="15"/>
        <v>6.4135021097046412</v>
      </c>
      <c r="AR45" s="12">
        <f t="shared" si="16"/>
        <v>3.6388140161725069</v>
      </c>
      <c r="AS45" s="12">
        <f t="shared" si="17"/>
        <v>7.2343943778420838</v>
      </c>
      <c r="AU45" s="2">
        <f t="shared" si="18"/>
        <v>63</v>
      </c>
      <c r="AV45" s="2">
        <f t="shared" si="19"/>
        <v>24</v>
      </c>
      <c r="AW45" s="2">
        <f t="shared" si="20"/>
        <v>87</v>
      </c>
      <c r="AZ45" s="2">
        <f t="shared" si="21"/>
        <v>107</v>
      </c>
      <c r="BA45" s="2">
        <f t="shared" si="22"/>
        <v>76</v>
      </c>
      <c r="BB45" s="2">
        <f t="shared" si="23"/>
        <v>183</v>
      </c>
    </row>
    <row r="46" spans="1:54" x14ac:dyDescent="0.35">
      <c r="A46" s="9">
        <v>39</v>
      </c>
      <c r="B46" s="14" t="s">
        <v>29</v>
      </c>
      <c r="C46" s="15">
        <v>8</v>
      </c>
      <c r="D46" s="15">
        <v>20</v>
      </c>
      <c r="E46" s="15">
        <v>34</v>
      </c>
      <c r="F46" s="15">
        <v>95</v>
      </c>
      <c r="G46" s="15">
        <v>1030</v>
      </c>
      <c r="H46" s="15">
        <v>388</v>
      </c>
      <c r="I46" s="15">
        <v>48</v>
      </c>
      <c r="J46" s="15">
        <v>58</v>
      </c>
      <c r="K46" s="15">
        <v>482</v>
      </c>
      <c r="L46" s="15">
        <v>144</v>
      </c>
      <c r="M46" s="15">
        <v>722</v>
      </c>
      <c r="N46" s="15">
        <v>698</v>
      </c>
      <c r="O46" s="15">
        <v>4</v>
      </c>
      <c r="P46" s="15">
        <v>18</v>
      </c>
      <c r="Q46" s="15">
        <v>37</v>
      </c>
      <c r="R46" s="15">
        <v>102</v>
      </c>
      <c r="S46" s="15">
        <v>963</v>
      </c>
      <c r="T46" s="15">
        <v>523</v>
      </c>
      <c r="U46" s="15">
        <v>60</v>
      </c>
      <c r="V46" s="15">
        <v>52</v>
      </c>
      <c r="W46" s="15">
        <v>616</v>
      </c>
      <c r="X46" s="15">
        <v>140</v>
      </c>
      <c r="Y46" s="15">
        <v>785</v>
      </c>
      <c r="Z46" s="15">
        <v>859</v>
      </c>
      <c r="AA46" s="13">
        <v>12</v>
      </c>
      <c r="AB46" s="13">
        <v>40</v>
      </c>
      <c r="AC46" s="13">
        <v>64</v>
      </c>
      <c r="AD46" s="13">
        <v>204</v>
      </c>
      <c r="AE46" s="13">
        <v>1999</v>
      </c>
      <c r="AF46" s="13">
        <v>915</v>
      </c>
      <c r="AG46" s="13">
        <v>103</v>
      </c>
      <c r="AH46" s="13">
        <v>112</v>
      </c>
      <c r="AI46" s="13">
        <v>1099</v>
      </c>
      <c r="AJ46" s="13">
        <v>277</v>
      </c>
      <c r="AK46" s="13">
        <v>1510</v>
      </c>
      <c r="AL46" s="13">
        <v>1559</v>
      </c>
      <c r="AN46" s="12">
        <f t="shared" si="12"/>
        <v>1.7777777777777777</v>
      </c>
      <c r="AO46" s="12">
        <f t="shared" si="13"/>
        <v>4.925650557620818</v>
      </c>
      <c r="AP46" s="12">
        <f t="shared" si="14"/>
        <v>1.3357619914996965</v>
      </c>
      <c r="AQ46" s="12">
        <f t="shared" si="15"/>
        <v>4.4585987261146496</v>
      </c>
      <c r="AR46" s="12">
        <f t="shared" si="16"/>
        <v>1.6079158936301792</v>
      </c>
      <c r="AS46" s="12">
        <f t="shared" si="17"/>
        <v>4.6137339055793998</v>
      </c>
      <c r="AU46" s="2">
        <f t="shared" si="18"/>
        <v>28</v>
      </c>
      <c r="AV46" s="2">
        <f t="shared" si="19"/>
        <v>22</v>
      </c>
      <c r="AW46" s="2">
        <f t="shared" si="20"/>
        <v>50</v>
      </c>
      <c r="AZ46" s="2">
        <f t="shared" si="21"/>
        <v>106</v>
      </c>
      <c r="BA46" s="2">
        <f t="shared" si="22"/>
        <v>112</v>
      </c>
      <c r="BB46" s="2">
        <f t="shared" si="23"/>
        <v>218</v>
      </c>
    </row>
    <row r="47" spans="1:54" x14ac:dyDescent="0.35">
      <c r="A47" s="9">
        <v>40</v>
      </c>
      <c r="B47" s="14" t="s">
        <v>74</v>
      </c>
      <c r="C47" s="15">
        <v>9</v>
      </c>
      <c r="D47" s="15">
        <v>43</v>
      </c>
      <c r="E47" s="15">
        <v>63</v>
      </c>
      <c r="F47" s="15">
        <v>79</v>
      </c>
      <c r="G47" s="15">
        <v>1400</v>
      </c>
      <c r="H47" s="15">
        <v>345</v>
      </c>
      <c r="I47" s="15">
        <v>73</v>
      </c>
      <c r="J47" s="15">
        <v>165</v>
      </c>
      <c r="K47" s="15">
        <v>720</v>
      </c>
      <c r="L47" s="15">
        <v>137</v>
      </c>
      <c r="M47" s="15">
        <v>662</v>
      </c>
      <c r="N47" s="15">
        <v>768</v>
      </c>
      <c r="O47" s="15">
        <v>7</v>
      </c>
      <c r="P47" s="15">
        <v>20</v>
      </c>
      <c r="Q47" s="15">
        <v>32</v>
      </c>
      <c r="R47" s="15">
        <v>76</v>
      </c>
      <c r="S47" s="15">
        <v>1183</v>
      </c>
      <c r="T47" s="15">
        <v>346</v>
      </c>
      <c r="U47" s="15">
        <v>44</v>
      </c>
      <c r="V47" s="15">
        <v>142</v>
      </c>
      <c r="W47" s="15">
        <v>715</v>
      </c>
      <c r="X47" s="15">
        <v>145</v>
      </c>
      <c r="Y47" s="15">
        <v>726</v>
      </c>
      <c r="Z47" s="15">
        <v>1066</v>
      </c>
      <c r="AA47" s="13">
        <v>15</v>
      </c>
      <c r="AB47" s="13">
        <v>57</v>
      </c>
      <c r="AC47" s="13">
        <v>96</v>
      </c>
      <c r="AD47" s="13">
        <v>153</v>
      </c>
      <c r="AE47" s="13">
        <v>2582</v>
      </c>
      <c r="AF47" s="13">
        <v>692</v>
      </c>
      <c r="AG47" s="13">
        <v>122</v>
      </c>
      <c r="AH47" s="13">
        <v>308</v>
      </c>
      <c r="AI47" s="13">
        <v>1437</v>
      </c>
      <c r="AJ47" s="13">
        <v>286</v>
      </c>
      <c r="AK47" s="13">
        <v>1384</v>
      </c>
      <c r="AL47" s="13">
        <v>1838</v>
      </c>
      <c r="AN47" s="12">
        <f t="shared" si="12"/>
        <v>2.6817947395564725</v>
      </c>
      <c r="AO47" s="12">
        <f t="shared" si="13"/>
        <v>9.4257425742574252</v>
      </c>
      <c r="AP47" s="12">
        <f t="shared" si="14"/>
        <v>1.622596153846154</v>
      </c>
      <c r="AQ47" s="12">
        <f t="shared" si="15"/>
        <v>6.5539112050739963</v>
      </c>
      <c r="AR47" s="12">
        <f t="shared" si="16"/>
        <v>2.0027816411682893</v>
      </c>
      <c r="AS47" s="12">
        <f t="shared" si="17"/>
        <v>8</v>
      </c>
      <c r="AU47" s="2">
        <f t="shared" si="18"/>
        <v>52</v>
      </c>
      <c r="AV47" s="2">
        <f t="shared" si="19"/>
        <v>27</v>
      </c>
      <c r="AW47" s="2">
        <f t="shared" si="20"/>
        <v>79</v>
      </c>
      <c r="AZ47" s="2">
        <f t="shared" si="21"/>
        <v>238</v>
      </c>
      <c r="BA47" s="2">
        <f t="shared" si="22"/>
        <v>186</v>
      </c>
      <c r="BB47" s="2">
        <f t="shared" si="23"/>
        <v>424</v>
      </c>
    </row>
    <row r="48" spans="1:54" x14ac:dyDescent="0.35">
      <c r="A48" s="9">
        <v>41</v>
      </c>
      <c r="B48" s="14" t="s">
        <v>82</v>
      </c>
      <c r="C48" s="15">
        <v>11</v>
      </c>
      <c r="D48" s="15">
        <v>19</v>
      </c>
      <c r="E48" s="15">
        <v>20</v>
      </c>
      <c r="F48" s="15">
        <v>27</v>
      </c>
      <c r="G48" s="15">
        <v>88</v>
      </c>
      <c r="H48" s="15">
        <v>36</v>
      </c>
      <c r="I48" s="15">
        <v>53</v>
      </c>
      <c r="J48" s="15">
        <v>50</v>
      </c>
      <c r="K48" s="15">
        <v>144</v>
      </c>
      <c r="L48" s="15">
        <v>22</v>
      </c>
      <c r="M48" s="15">
        <v>31</v>
      </c>
      <c r="N48" s="15">
        <v>80</v>
      </c>
      <c r="O48" s="15">
        <v>9</v>
      </c>
      <c r="P48" s="15">
        <v>7</v>
      </c>
      <c r="Q48" s="15">
        <v>16</v>
      </c>
      <c r="R48" s="15">
        <v>19</v>
      </c>
      <c r="S48" s="15">
        <v>70</v>
      </c>
      <c r="T48" s="15">
        <v>59</v>
      </c>
      <c r="U48" s="15">
        <v>31</v>
      </c>
      <c r="V48" s="15">
        <v>47</v>
      </c>
      <c r="W48" s="15">
        <v>105</v>
      </c>
      <c r="X48" s="15">
        <v>31</v>
      </c>
      <c r="Y48" s="15">
        <v>47</v>
      </c>
      <c r="Z48" s="15">
        <v>115</v>
      </c>
      <c r="AA48" s="13">
        <v>22</v>
      </c>
      <c r="AB48" s="13">
        <v>33</v>
      </c>
      <c r="AC48" s="13">
        <v>34</v>
      </c>
      <c r="AD48" s="13">
        <v>50</v>
      </c>
      <c r="AE48" s="13">
        <v>156</v>
      </c>
      <c r="AF48" s="13">
        <v>96</v>
      </c>
      <c r="AG48" s="13">
        <v>84</v>
      </c>
      <c r="AH48" s="13">
        <v>102</v>
      </c>
      <c r="AI48" s="13">
        <v>250</v>
      </c>
      <c r="AJ48" s="13">
        <v>52</v>
      </c>
      <c r="AK48" s="13">
        <v>75</v>
      </c>
      <c r="AL48" s="13">
        <v>195</v>
      </c>
      <c r="AN48" s="12">
        <f t="shared" si="12"/>
        <v>14.925373134328357</v>
      </c>
      <c r="AO48" s="12">
        <f t="shared" si="13"/>
        <v>27.105263157894736</v>
      </c>
      <c r="AP48" s="12">
        <f t="shared" si="14"/>
        <v>8.8888888888888893</v>
      </c>
      <c r="AQ48" s="12">
        <f t="shared" si="15"/>
        <v>20.74468085106383</v>
      </c>
      <c r="AR48" s="12">
        <f t="shared" si="16"/>
        <v>14.066496163682865</v>
      </c>
      <c r="AS48" s="12">
        <f t="shared" si="17"/>
        <v>24.538258575197887</v>
      </c>
      <c r="AU48" s="2">
        <f t="shared" si="18"/>
        <v>30</v>
      </c>
      <c r="AV48" s="2">
        <f t="shared" si="19"/>
        <v>16</v>
      </c>
      <c r="AW48" s="2">
        <f t="shared" si="20"/>
        <v>46</v>
      </c>
      <c r="AZ48" s="2">
        <f t="shared" si="21"/>
        <v>103</v>
      </c>
      <c r="BA48" s="2">
        <f t="shared" si="22"/>
        <v>78</v>
      </c>
      <c r="BB48" s="2">
        <f t="shared" si="23"/>
        <v>181</v>
      </c>
    </row>
    <row r="49" spans="1:54" x14ac:dyDescent="0.35">
      <c r="A49" s="9">
        <v>42</v>
      </c>
      <c r="B49" s="14" t="s">
        <v>35</v>
      </c>
      <c r="C49" s="15">
        <v>11</v>
      </c>
      <c r="D49" s="15">
        <v>27</v>
      </c>
      <c r="E49" s="15">
        <v>39</v>
      </c>
      <c r="F49" s="15">
        <v>182</v>
      </c>
      <c r="G49" s="15">
        <v>1543</v>
      </c>
      <c r="H49" s="15">
        <v>475</v>
      </c>
      <c r="I49" s="15">
        <v>69</v>
      </c>
      <c r="J49" s="15">
        <v>104</v>
      </c>
      <c r="K49" s="15">
        <v>825</v>
      </c>
      <c r="L49" s="15">
        <v>239</v>
      </c>
      <c r="M49" s="15">
        <v>581</v>
      </c>
      <c r="N49" s="15">
        <v>1816</v>
      </c>
      <c r="O49" s="15">
        <v>8</v>
      </c>
      <c r="P49" s="15">
        <v>20</v>
      </c>
      <c r="Q49" s="15">
        <v>15</v>
      </c>
      <c r="R49" s="15">
        <v>168</v>
      </c>
      <c r="S49" s="15">
        <v>1419</v>
      </c>
      <c r="T49" s="15">
        <v>486</v>
      </c>
      <c r="U49" s="15">
        <v>66</v>
      </c>
      <c r="V49" s="15">
        <v>92</v>
      </c>
      <c r="W49" s="15">
        <v>646</v>
      </c>
      <c r="X49" s="15">
        <v>194</v>
      </c>
      <c r="Y49" s="15">
        <v>616</v>
      </c>
      <c r="Z49" s="15">
        <v>1320</v>
      </c>
      <c r="AA49" s="13">
        <v>20</v>
      </c>
      <c r="AB49" s="13">
        <v>48</v>
      </c>
      <c r="AC49" s="13">
        <v>47</v>
      </c>
      <c r="AD49" s="13">
        <v>350</v>
      </c>
      <c r="AE49" s="13">
        <v>2958</v>
      </c>
      <c r="AF49" s="13">
        <v>962</v>
      </c>
      <c r="AG49" s="13">
        <v>136</v>
      </c>
      <c r="AH49" s="13">
        <v>194</v>
      </c>
      <c r="AI49" s="13">
        <v>1471</v>
      </c>
      <c r="AJ49" s="13">
        <v>431</v>
      </c>
      <c r="AK49" s="13">
        <v>1198</v>
      </c>
      <c r="AL49" s="13">
        <v>3131</v>
      </c>
      <c r="AN49" s="12">
        <f t="shared" si="12"/>
        <v>1.668862538427756</v>
      </c>
      <c r="AO49" s="12">
        <f t="shared" si="13"/>
        <v>4.7605943863511282</v>
      </c>
      <c r="AP49" s="12">
        <f t="shared" si="14"/>
        <v>1.3232514177693762</v>
      </c>
      <c r="AQ49" s="12">
        <f t="shared" si="15"/>
        <v>5.3851397409679622</v>
      </c>
      <c r="AR49" s="12">
        <f t="shared" si="16"/>
        <v>1.5507411630558723</v>
      </c>
      <c r="AS49" s="12">
        <f t="shared" si="17"/>
        <v>5.029721079103795</v>
      </c>
      <c r="AU49" s="2">
        <f t="shared" si="18"/>
        <v>38</v>
      </c>
      <c r="AV49" s="2">
        <f t="shared" si="19"/>
        <v>28</v>
      </c>
      <c r="AW49" s="2">
        <f t="shared" si="20"/>
        <v>66</v>
      </c>
      <c r="AZ49" s="2">
        <f t="shared" si="21"/>
        <v>173</v>
      </c>
      <c r="BA49" s="2">
        <f t="shared" si="22"/>
        <v>158</v>
      </c>
      <c r="BB49" s="2">
        <f t="shared" si="23"/>
        <v>331</v>
      </c>
    </row>
    <row r="50" spans="1:54" x14ac:dyDescent="0.35">
      <c r="A50" s="9">
        <v>43</v>
      </c>
      <c r="B50" s="14" t="s">
        <v>18</v>
      </c>
      <c r="C50" s="15">
        <v>22</v>
      </c>
      <c r="D50" s="15">
        <v>47</v>
      </c>
      <c r="E50" s="15">
        <v>47</v>
      </c>
      <c r="F50" s="15">
        <v>48</v>
      </c>
      <c r="G50" s="15">
        <v>204</v>
      </c>
      <c r="H50" s="15">
        <v>81</v>
      </c>
      <c r="I50" s="15">
        <v>124</v>
      </c>
      <c r="J50" s="15">
        <v>155</v>
      </c>
      <c r="K50" s="15">
        <v>309</v>
      </c>
      <c r="L50" s="15">
        <v>62</v>
      </c>
      <c r="M50" s="15">
        <v>107</v>
      </c>
      <c r="N50" s="15">
        <v>158</v>
      </c>
      <c r="O50" s="15">
        <v>18</v>
      </c>
      <c r="P50" s="15">
        <v>21</v>
      </c>
      <c r="Q50" s="15">
        <v>27</v>
      </c>
      <c r="R50" s="15">
        <v>48</v>
      </c>
      <c r="S50" s="15">
        <v>198</v>
      </c>
      <c r="T50" s="15">
        <v>101</v>
      </c>
      <c r="U50" s="15">
        <v>49</v>
      </c>
      <c r="V50" s="15">
        <v>115</v>
      </c>
      <c r="W50" s="15">
        <v>267</v>
      </c>
      <c r="X50" s="15">
        <v>85</v>
      </c>
      <c r="Y50" s="15">
        <v>125</v>
      </c>
      <c r="Z50" s="15">
        <v>288</v>
      </c>
      <c r="AA50" s="13">
        <v>45</v>
      </c>
      <c r="AB50" s="13">
        <v>69</v>
      </c>
      <c r="AC50" s="13">
        <v>71</v>
      </c>
      <c r="AD50" s="13">
        <v>99</v>
      </c>
      <c r="AE50" s="13">
        <v>399</v>
      </c>
      <c r="AF50" s="13">
        <v>181</v>
      </c>
      <c r="AG50" s="13">
        <v>171</v>
      </c>
      <c r="AH50" s="13">
        <v>277</v>
      </c>
      <c r="AI50" s="13">
        <v>579</v>
      </c>
      <c r="AJ50" s="13">
        <v>147</v>
      </c>
      <c r="AK50" s="13">
        <v>236</v>
      </c>
      <c r="AL50" s="13">
        <v>448</v>
      </c>
      <c r="AN50" s="12">
        <f t="shared" si="12"/>
        <v>15.367483296213807</v>
      </c>
      <c r="AO50" s="12">
        <f t="shared" si="13"/>
        <v>30.491803278688522</v>
      </c>
      <c r="AP50" s="12">
        <f t="shared" si="14"/>
        <v>9.4430992736077481</v>
      </c>
      <c r="AQ50" s="12">
        <f t="shared" si="15"/>
        <v>17.653390742734125</v>
      </c>
      <c r="AR50" s="12">
        <f t="shared" si="16"/>
        <v>13.194444444444445</v>
      </c>
      <c r="AS50" s="12">
        <f t="shared" si="17"/>
        <v>24.111948331539288</v>
      </c>
      <c r="AU50" s="2">
        <f t="shared" si="18"/>
        <v>69</v>
      </c>
      <c r="AV50" s="2">
        <f t="shared" si="19"/>
        <v>39</v>
      </c>
      <c r="AW50" s="2">
        <f t="shared" si="20"/>
        <v>108</v>
      </c>
      <c r="AZ50" s="2">
        <f t="shared" si="21"/>
        <v>279</v>
      </c>
      <c r="BA50" s="2">
        <f t="shared" si="22"/>
        <v>164</v>
      </c>
      <c r="BB50" s="2">
        <f t="shared" si="23"/>
        <v>443</v>
      </c>
    </row>
    <row r="51" spans="1:54" x14ac:dyDescent="0.35">
      <c r="A51" s="9">
        <v>44</v>
      </c>
      <c r="B51" s="14" t="s">
        <v>83</v>
      </c>
      <c r="C51" s="15">
        <v>24</v>
      </c>
      <c r="D51" s="15">
        <v>96</v>
      </c>
      <c r="E51" s="15">
        <v>44</v>
      </c>
      <c r="F51" s="15">
        <v>61</v>
      </c>
      <c r="G51" s="15">
        <v>808</v>
      </c>
      <c r="H51" s="15">
        <v>113</v>
      </c>
      <c r="I51" s="15">
        <v>60</v>
      </c>
      <c r="J51" s="15">
        <v>217</v>
      </c>
      <c r="K51" s="15">
        <v>218</v>
      </c>
      <c r="L51" s="15">
        <v>54</v>
      </c>
      <c r="M51" s="15">
        <v>231</v>
      </c>
      <c r="N51" s="15">
        <v>174</v>
      </c>
      <c r="O51" s="15">
        <v>4</v>
      </c>
      <c r="P51" s="15">
        <v>39</v>
      </c>
      <c r="Q51" s="15">
        <v>9</v>
      </c>
      <c r="R51" s="15">
        <v>52</v>
      </c>
      <c r="S51" s="15">
        <v>813</v>
      </c>
      <c r="T51" s="15">
        <v>111</v>
      </c>
      <c r="U51" s="15">
        <v>25</v>
      </c>
      <c r="V51" s="15">
        <v>208</v>
      </c>
      <c r="W51" s="15">
        <v>118</v>
      </c>
      <c r="X51" s="15">
        <v>72</v>
      </c>
      <c r="Y51" s="15">
        <v>349</v>
      </c>
      <c r="Z51" s="15">
        <v>190</v>
      </c>
      <c r="AA51" s="13">
        <v>27</v>
      </c>
      <c r="AB51" s="13">
        <v>132</v>
      </c>
      <c r="AC51" s="13">
        <v>51</v>
      </c>
      <c r="AD51" s="13">
        <v>121</v>
      </c>
      <c r="AE51" s="13">
        <v>1626</v>
      </c>
      <c r="AF51" s="13">
        <v>217</v>
      </c>
      <c r="AG51" s="13">
        <v>89</v>
      </c>
      <c r="AH51" s="13">
        <v>428</v>
      </c>
      <c r="AI51" s="13">
        <v>338</v>
      </c>
      <c r="AJ51" s="13">
        <v>125</v>
      </c>
      <c r="AK51" s="13">
        <v>585</v>
      </c>
      <c r="AL51" s="13">
        <v>360</v>
      </c>
      <c r="AN51" s="12">
        <f t="shared" si="12"/>
        <v>10.471204188481675</v>
      </c>
      <c r="AO51" s="12">
        <f t="shared" si="13"/>
        <v>29.035639412997906</v>
      </c>
      <c r="AP51" s="12">
        <f t="shared" si="14"/>
        <v>4.182879377431906</v>
      </c>
      <c r="AQ51" s="12">
        <f t="shared" si="15"/>
        <v>24.220374220374222</v>
      </c>
      <c r="AR51" s="12">
        <f t="shared" si="16"/>
        <v>7.3137074517019309</v>
      </c>
      <c r="AS51" s="12">
        <f t="shared" si="17"/>
        <v>26.857142857142858</v>
      </c>
      <c r="AU51" s="2">
        <f t="shared" si="18"/>
        <v>120</v>
      </c>
      <c r="AV51" s="2">
        <f t="shared" si="19"/>
        <v>43</v>
      </c>
      <c r="AW51" s="2">
        <f t="shared" si="20"/>
        <v>163</v>
      </c>
      <c r="AZ51" s="2">
        <f t="shared" si="21"/>
        <v>277</v>
      </c>
      <c r="BA51" s="2">
        <f t="shared" si="22"/>
        <v>233</v>
      </c>
      <c r="BB51" s="2">
        <f t="shared" si="23"/>
        <v>510</v>
      </c>
    </row>
    <row r="52" spans="1:54" x14ac:dyDescent="0.35">
      <c r="A52" s="9">
        <v>45</v>
      </c>
      <c r="B52" s="14" t="s">
        <v>30</v>
      </c>
      <c r="C52" s="15">
        <v>0</v>
      </c>
      <c r="D52" s="15">
        <v>7</v>
      </c>
      <c r="E52" s="15">
        <v>10</v>
      </c>
      <c r="F52" s="15">
        <v>23</v>
      </c>
      <c r="G52" s="15">
        <v>364</v>
      </c>
      <c r="H52" s="15">
        <v>102</v>
      </c>
      <c r="I52" s="15">
        <v>14</v>
      </c>
      <c r="J52" s="15">
        <v>47</v>
      </c>
      <c r="K52" s="15">
        <v>290</v>
      </c>
      <c r="L52" s="15">
        <v>54</v>
      </c>
      <c r="M52" s="15">
        <v>276</v>
      </c>
      <c r="N52" s="15">
        <v>248</v>
      </c>
      <c r="O52" s="15">
        <v>0</v>
      </c>
      <c r="P52" s="15">
        <v>9</v>
      </c>
      <c r="Q52" s="15">
        <v>8</v>
      </c>
      <c r="R52" s="15">
        <v>17</v>
      </c>
      <c r="S52" s="15">
        <v>284</v>
      </c>
      <c r="T52" s="15">
        <v>123</v>
      </c>
      <c r="U52" s="15">
        <v>32</v>
      </c>
      <c r="V52" s="15">
        <v>59</v>
      </c>
      <c r="W52" s="15">
        <v>394</v>
      </c>
      <c r="X52" s="15">
        <v>50</v>
      </c>
      <c r="Y52" s="15">
        <v>270</v>
      </c>
      <c r="Z52" s="15">
        <v>292</v>
      </c>
      <c r="AA52" s="13">
        <v>0</v>
      </c>
      <c r="AB52" s="13">
        <v>12</v>
      </c>
      <c r="AC52" s="13">
        <v>27</v>
      </c>
      <c r="AD52" s="13">
        <v>36</v>
      </c>
      <c r="AE52" s="13">
        <v>652</v>
      </c>
      <c r="AF52" s="13">
        <v>228</v>
      </c>
      <c r="AG52" s="13">
        <v>48</v>
      </c>
      <c r="AH52" s="13">
        <v>102</v>
      </c>
      <c r="AI52" s="13">
        <v>685</v>
      </c>
      <c r="AJ52" s="13">
        <v>105</v>
      </c>
      <c r="AK52" s="13">
        <v>539</v>
      </c>
      <c r="AL52" s="13">
        <v>537</v>
      </c>
      <c r="AN52" s="12">
        <f t="shared" si="12"/>
        <v>1.383399209486166</v>
      </c>
      <c r="AO52" s="12">
        <f t="shared" si="13"/>
        <v>6.566200215285253</v>
      </c>
      <c r="AP52" s="12">
        <f t="shared" si="14"/>
        <v>2.0408163265306123</v>
      </c>
      <c r="AQ52" s="12">
        <f t="shared" si="15"/>
        <v>8.295350957155879</v>
      </c>
      <c r="AR52" s="12">
        <f t="shared" si="16"/>
        <v>1.256544502617801</v>
      </c>
      <c r="AS52" s="12">
        <f t="shared" si="17"/>
        <v>7.4404761904761907</v>
      </c>
      <c r="AU52" s="2">
        <f t="shared" si="18"/>
        <v>7</v>
      </c>
      <c r="AV52" s="2">
        <f t="shared" si="19"/>
        <v>9</v>
      </c>
      <c r="AW52" s="2">
        <f t="shared" si="20"/>
        <v>16</v>
      </c>
      <c r="AZ52" s="2">
        <f t="shared" si="21"/>
        <v>61</v>
      </c>
      <c r="BA52" s="2">
        <f t="shared" si="22"/>
        <v>91</v>
      </c>
      <c r="BB52" s="2">
        <f t="shared" si="23"/>
        <v>152</v>
      </c>
    </row>
    <row r="53" spans="1:54" x14ac:dyDescent="0.35">
      <c r="A53" s="9">
        <v>46</v>
      </c>
      <c r="B53" s="14" t="s">
        <v>84</v>
      </c>
      <c r="C53" s="15">
        <v>15</v>
      </c>
      <c r="D53" s="15">
        <v>20</v>
      </c>
      <c r="E53" s="15">
        <v>26</v>
      </c>
      <c r="F53" s="15">
        <v>32</v>
      </c>
      <c r="G53" s="15">
        <v>150</v>
      </c>
      <c r="H53" s="15">
        <v>88</v>
      </c>
      <c r="I53" s="15">
        <v>26</v>
      </c>
      <c r="J53" s="15">
        <v>20</v>
      </c>
      <c r="K53" s="15">
        <v>93</v>
      </c>
      <c r="L53" s="15">
        <v>21</v>
      </c>
      <c r="M53" s="15">
        <v>23</v>
      </c>
      <c r="N53" s="15">
        <v>85</v>
      </c>
      <c r="O53" s="15">
        <v>10</v>
      </c>
      <c r="P53" s="15">
        <v>20</v>
      </c>
      <c r="Q53" s="15">
        <v>28</v>
      </c>
      <c r="R53" s="15">
        <v>40</v>
      </c>
      <c r="S53" s="15">
        <v>164</v>
      </c>
      <c r="T53" s="15">
        <v>100</v>
      </c>
      <c r="U53" s="15">
        <v>13</v>
      </c>
      <c r="V53" s="15">
        <v>35</v>
      </c>
      <c r="W53" s="15">
        <v>70</v>
      </c>
      <c r="X53" s="15">
        <v>31</v>
      </c>
      <c r="Y53" s="15">
        <v>43</v>
      </c>
      <c r="Z53" s="15">
        <v>89</v>
      </c>
      <c r="AA53" s="13">
        <v>25</v>
      </c>
      <c r="AB53" s="13">
        <v>34</v>
      </c>
      <c r="AC53" s="13">
        <v>54</v>
      </c>
      <c r="AD53" s="13">
        <v>70</v>
      </c>
      <c r="AE53" s="13">
        <v>313</v>
      </c>
      <c r="AF53" s="13">
        <v>186</v>
      </c>
      <c r="AG53" s="13">
        <v>37</v>
      </c>
      <c r="AH53" s="13">
        <v>49</v>
      </c>
      <c r="AI53" s="13">
        <v>168</v>
      </c>
      <c r="AJ53" s="13">
        <v>46</v>
      </c>
      <c r="AK53" s="13">
        <v>72</v>
      </c>
      <c r="AL53" s="13">
        <v>175</v>
      </c>
      <c r="AN53" s="12">
        <f t="shared" si="12"/>
        <v>10.574018126888216</v>
      </c>
      <c r="AO53" s="12">
        <f t="shared" si="13"/>
        <v>17.164179104477611</v>
      </c>
      <c r="AP53" s="12">
        <f t="shared" si="14"/>
        <v>8.2872928176795568</v>
      </c>
      <c r="AQ53" s="12">
        <f t="shared" si="15"/>
        <v>17.081850533807831</v>
      </c>
      <c r="AR53" s="12">
        <f t="shared" si="16"/>
        <v>8.651026392961878</v>
      </c>
      <c r="AS53" s="12">
        <f t="shared" si="17"/>
        <v>15.722120658135283</v>
      </c>
      <c r="AU53" s="2">
        <f t="shared" si="18"/>
        <v>35</v>
      </c>
      <c r="AV53" s="2">
        <f t="shared" si="19"/>
        <v>30</v>
      </c>
      <c r="AW53" s="2">
        <f t="shared" si="20"/>
        <v>65</v>
      </c>
      <c r="AZ53" s="2">
        <f t="shared" si="21"/>
        <v>46</v>
      </c>
      <c r="BA53" s="2">
        <f t="shared" si="22"/>
        <v>48</v>
      </c>
      <c r="BB53" s="2">
        <f t="shared" si="23"/>
        <v>94</v>
      </c>
    </row>
    <row r="54" spans="1:54" x14ac:dyDescent="0.35">
      <c r="A54" s="9">
        <v>47</v>
      </c>
      <c r="B54" s="14" t="s">
        <v>24</v>
      </c>
      <c r="C54" s="15">
        <v>36</v>
      </c>
      <c r="D54" s="15">
        <v>87</v>
      </c>
      <c r="E54" s="15">
        <v>251</v>
      </c>
      <c r="F54" s="15">
        <v>106</v>
      </c>
      <c r="G54" s="15">
        <v>1222</v>
      </c>
      <c r="H54" s="15">
        <v>502</v>
      </c>
      <c r="I54" s="15">
        <v>107</v>
      </c>
      <c r="J54" s="15">
        <v>213</v>
      </c>
      <c r="K54" s="15">
        <v>1181</v>
      </c>
      <c r="L54" s="15">
        <v>76</v>
      </c>
      <c r="M54" s="15">
        <v>351</v>
      </c>
      <c r="N54" s="15">
        <v>629</v>
      </c>
      <c r="O54" s="15">
        <v>20</v>
      </c>
      <c r="P54" s="15">
        <v>91</v>
      </c>
      <c r="Q54" s="15">
        <v>155</v>
      </c>
      <c r="R54" s="15">
        <v>117</v>
      </c>
      <c r="S54" s="15">
        <v>1282</v>
      </c>
      <c r="T54" s="15">
        <v>639</v>
      </c>
      <c r="U54" s="15">
        <v>90</v>
      </c>
      <c r="V54" s="15">
        <v>345</v>
      </c>
      <c r="W54" s="15">
        <v>959</v>
      </c>
      <c r="X54" s="15">
        <v>105</v>
      </c>
      <c r="Y54" s="15">
        <v>550</v>
      </c>
      <c r="Z54" s="15">
        <v>934</v>
      </c>
      <c r="AA54" s="13">
        <v>61</v>
      </c>
      <c r="AB54" s="13">
        <v>178</v>
      </c>
      <c r="AC54" s="13">
        <v>398</v>
      </c>
      <c r="AD54" s="13">
        <v>219</v>
      </c>
      <c r="AE54" s="13">
        <v>2510</v>
      </c>
      <c r="AF54" s="13">
        <v>1136</v>
      </c>
      <c r="AG54" s="13">
        <v>195</v>
      </c>
      <c r="AH54" s="13">
        <v>554</v>
      </c>
      <c r="AI54" s="13">
        <v>2138</v>
      </c>
      <c r="AJ54" s="13">
        <v>184</v>
      </c>
      <c r="AK54" s="13">
        <v>898</v>
      </c>
      <c r="AL54" s="13">
        <v>1561</v>
      </c>
      <c r="AN54" s="12">
        <f t="shared" si="12"/>
        <v>5.5807622504537209</v>
      </c>
      <c r="AO54" s="12">
        <f t="shared" si="13"/>
        <v>12.514665623777866</v>
      </c>
      <c r="AP54" s="12">
        <f t="shared" si="14"/>
        <v>4.8177083333333339</v>
      </c>
      <c r="AQ54" s="12">
        <f t="shared" si="15"/>
        <v>14.582634931277239</v>
      </c>
      <c r="AR54" s="12">
        <f t="shared" si="16"/>
        <v>5.3087516659262546</v>
      </c>
      <c r="AS54" s="12">
        <f t="shared" si="17"/>
        <v>13.544303797468354</v>
      </c>
      <c r="AU54" s="2">
        <f t="shared" si="18"/>
        <v>123</v>
      </c>
      <c r="AV54" s="2">
        <f t="shared" si="19"/>
        <v>111</v>
      </c>
      <c r="AW54" s="2">
        <f t="shared" si="20"/>
        <v>234</v>
      </c>
      <c r="AZ54" s="2">
        <f t="shared" si="21"/>
        <v>320</v>
      </c>
      <c r="BA54" s="2">
        <f t="shared" si="22"/>
        <v>435</v>
      </c>
      <c r="BB54" s="2">
        <f t="shared" si="23"/>
        <v>755</v>
      </c>
    </row>
    <row r="55" spans="1:54" x14ac:dyDescent="0.35">
      <c r="A55" s="9">
        <v>48</v>
      </c>
      <c r="B55" s="14" t="s">
        <v>22</v>
      </c>
      <c r="C55" s="15">
        <v>3</v>
      </c>
      <c r="D55" s="15">
        <v>18</v>
      </c>
      <c r="E55" s="15">
        <v>9</v>
      </c>
      <c r="F55" s="15">
        <v>11</v>
      </c>
      <c r="G55" s="15">
        <v>145</v>
      </c>
      <c r="H55" s="15">
        <v>43</v>
      </c>
      <c r="I55" s="15">
        <v>23</v>
      </c>
      <c r="J55" s="15">
        <v>48</v>
      </c>
      <c r="K55" s="15">
        <v>119</v>
      </c>
      <c r="L55" s="15">
        <v>17</v>
      </c>
      <c r="M55" s="15">
        <v>71</v>
      </c>
      <c r="N55" s="15">
        <v>99</v>
      </c>
      <c r="O55" s="15">
        <v>0</v>
      </c>
      <c r="P55" s="15">
        <v>11</v>
      </c>
      <c r="Q55" s="15">
        <v>0</v>
      </c>
      <c r="R55" s="15">
        <v>13</v>
      </c>
      <c r="S55" s="15">
        <v>104</v>
      </c>
      <c r="T55" s="15">
        <v>29</v>
      </c>
      <c r="U55" s="15">
        <v>11</v>
      </c>
      <c r="V55" s="15">
        <v>54</v>
      </c>
      <c r="W55" s="15">
        <v>78</v>
      </c>
      <c r="X55" s="15">
        <v>18</v>
      </c>
      <c r="Y55" s="15">
        <v>77</v>
      </c>
      <c r="Z55" s="15">
        <v>100</v>
      </c>
      <c r="AA55" s="13">
        <v>6</v>
      </c>
      <c r="AB55" s="13">
        <v>23</v>
      </c>
      <c r="AC55" s="13">
        <v>14</v>
      </c>
      <c r="AD55" s="13">
        <v>25</v>
      </c>
      <c r="AE55" s="13">
        <v>249</v>
      </c>
      <c r="AF55" s="13">
        <v>70</v>
      </c>
      <c r="AG55" s="13">
        <v>35</v>
      </c>
      <c r="AH55" s="13">
        <v>108</v>
      </c>
      <c r="AI55" s="13">
        <v>196</v>
      </c>
      <c r="AJ55" s="13">
        <v>38</v>
      </c>
      <c r="AK55" s="13">
        <v>144</v>
      </c>
      <c r="AL55" s="13">
        <v>204</v>
      </c>
      <c r="AN55" s="12">
        <f t="shared" si="12"/>
        <v>9.1703056768558966</v>
      </c>
      <c r="AO55" s="12">
        <f t="shared" si="13"/>
        <v>18.832891246684351</v>
      </c>
      <c r="AP55" s="12">
        <f t="shared" si="14"/>
        <v>7.0063694267515926</v>
      </c>
      <c r="AQ55" s="12">
        <f t="shared" si="15"/>
        <v>19.230769230769234</v>
      </c>
      <c r="AR55" s="12">
        <f t="shared" si="16"/>
        <v>7.4935400516795871</v>
      </c>
      <c r="AS55" s="12">
        <f t="shared" si="17"/>
        <v>19.724137931034484</v>
      </c>
      <c r="AU55" s="2">
        <f t="shared" si="18"/>
        <v>21</v>
      </c>
      <c r="AV55" s="2">
        <f t="shared" si="19"/>
        <v>11</v>
      </c>
      <c r="AW55" s="2">
        <f t="shared" si="20"/>
        <v>32</v>
      </c>
      <c r="AZ55" s="2">
        <f t="shared" si="21"/>
        <v>71</v>
      </c>
      <c r="BA55" s="2">
        <f t="shared" si="22"/>
        <v>65</v>
      </c>
      <c r="BB55" s="2">
        <f t="shared" si="23"/>
        <v>136</v>
      </c>
    </row>
    <row r="56" spans="1:54" x14ac:dyDescent="0.35">
      <c r="A56" s="9">
        <v>49</v>
      </c>
      <c r="B56" s="14" t="s">
        <v>85</v>
      </c>
      <c r="C56" s="15">
        <v>0</v>
      </c>
      <c r="D56" s="15">
        <v>13</v>
      </c>
      <c r="E56" s="15">
        <v>11</v>
      </c>
      <c r="F56" s="15">
        <v>86</v>
      </c>
      <c r="G56" s="15">
        <v>500</v>
      </c>
      <c r="H56" s="15">
        <v>205</v>
      </c>
      <c r="I56" s="15">
        <v>19</v>
      </c>
      <c r="J56" s="15">
        <v>17</v>
      </c>
      <c r="K56" s="15">
        <v>182</v>
      </c>
      <c r="L56" s="15">
        <v>68</v>
      </c>
      <c r="M56" s="15">
        <v>101</v>
      </c>
      <c r="N56" s="15">
        <v>270</v>
      </c>
      <c r="O56" s="15">
        <v>3</v>
      </c>
      <c r="P56" s="15">
        <v>6</v>
      </c>
      <c r="Q56" s="15">
        <v>14</v>
      </c>
      <c r="R56" s="15">
        <v>76</v>
      </c>
      <c r="S56" s="15">
        <v>432</v>
      </c>
      <c r="T56" s="15">
        <v>214</v>
      </c>
      <c r="U56" s="15">
        <v>10</v>
      </c>
      <c r="V56" s="15">
        <v>26</v>
      </c>
      <c r="W56" s="15">
        <v>157</v>
      </c>
      <c r="X56" s="15">
        <v>37</v>
      </c>
      <c r="Y56" s="15">
        <v>107</v>
      </c>
      <c r="Z56" s="15">
        <v>266</v>
      </c>
      <c r="AA56" s="13">
        <v>8</v>
      </c>
      <c r="AB56" s="13">
        <v>16</v>
      </c>
      <c r="AC56" s="13">
        <v>26</v>
      </c>
      <c r="AD56" s="13">
        <v>163</v>
      </c>
      <c r="AE56" s="13">
        <v>936</v>
      </c>
      <c r="AF56" s="13">
        <v>425</v>
      </c>
      <c r="AG56" s="13">
        <v>33</v>
      </c>
      <c r="AH56" s="13">
        <v>36</v>
      </c>
      <c r="AI56" s="13">
        <v>339</v>
      </c>
      <c r="AJ56" s="13">
        <v>102</v>
      </c>
      <c r="AK56" s="13">
        <v>205</v>
      </c>
      <c r="AL56" s="13">
        <v>531</v>
      </c>
      <c r="AN56" s="12">
        <f t="shared" si="12"/>
        <v>1.5950920245398774</v>
      </c>
      <c r="AO56" s="12">
        <f t="shared" si="13"/>
        <v>5.4794520547945202</v>
      </c>
      <c r="AP56" s="12">
        <f t="shared" si="14"/>
        <v>1.2080536912751678</v>
      </c>
      <c r="AQ56" s="12">
        <f t="shared" si="15"/>
        <v>5.9701492537313428</v>
      </c>
      <c r="AR56" s="12">
        <f t="shared" si="16"/>
        <v>1.5247776365946633</v>
      </c>
      <c r="AS56" s="12">
        <f t="shared" si="17"/>
        <v>5.537720706260032</v>
      </c>
      <c r="AU56" s="2">
        <f t="shared" si="18"/>
        <v>13</v>
      </c>
      <c r="AV56" s="2">
        <f t="shared" si="19"/>
        <v>9</v>
      </c>
      <c r="AW56" s="2">
        <f t="shared" si="20"/>
        <v>22</v>
      </c>
      <c r="AZ56" s="2">
        <f t="shared" si="21"/>
        <v>36</v>
      </c>
      <c r="BA56" s="2">
        <f t="shared" si="22"/>
        <v>36</v>
      </c>
      <c r="BB56" s="2">
        <f t="shared" si="23"/>
        <v>72</v>
      </c>
    </row>
    <row r="57" spans="1:54" x14ac:dyDescent="0.35">
      <c r="A57" s="9">
        <v>50</v>
      </c>
      <c r="B57" s="14" t="s">
        <v>25</v>
      </c>
      <c r="C57" s="15">
        <v>34</v>
      </c>
      <c r="D57" s="15">
        <v>94</v>
      </c>
      <c r="E57" s="15">
        <v>113</v>
      </c>
      <c r="F57" s="15">
        <v>205</v>
      </c>
      <c r="G57" s="15">
        <v>2325</v>
      </c>
      <c r="H57" s="15">
        <v>760</v>
      </c>
      <c r="I57" s="15">
        <v>156</v>
      </c>
      <c r="J57" s="15">
        <v>377</v>
      </c>
      <c r="K57" s="15">
        <v>1314</v>
      </c>
      <c r="L57" s="15">
        <v>308</v>
      </c>
      <c r="M57" s="15">
        <v>1252</v>
      </c>
      <c r="N57" s="15">
        <v>1550</v>
      </c>
      <c r="O57" s="15">
        <v>12</v>
      </c>
      <c r="P57" s="15">
        <v>78</v>
      </c>
      <c r="Q57" s="15">
        <v>87</v>
      </c>
      <c r="R57" s="15">
        <v>218</v>
      </c>
      <c r="S57" s="15">
        <v>2385</v>
      </c>
      <c r="T57" s="15">
        <v>1133</v>
      </c>
      <c r="U57" s="15">
        <v>154</v>
      </c>
      <c r="V57" s="15">
        <v>588</v>
      </c>
      <c r="W57" s="15">
        <v>1843</v>
      </c>
      <c r="X57" s="15">
        <v>311</v>
      </c>
      <c r="Y57" s="15">
        <v>1568</v>
      </c>
      <c r="Z57" s="15">
        <v>2356</v>
      </c>
      <c r="AA57" s="13">
        <v>41</v>
      </c>
      <c r="AB57" s="13">
        <v>170</v>
      </c>
      <c r="AC57" s="13">
        <v>200</v>
      </c>
      <c r="AD57" s="13">
        <v>426</v>
      </c>
      <c r="AE57" s="13">
        <v>4701</v>
      </c>
      <c r="AF57" s="13">
        <v>1893</v>
      </c>
      <c r="AG57" s="13">
        <v>306</v>
      </c>
      <c r="AH57" s="13">
        <v>969</v>
      </c>
      <c r="AI57" s="13">
        <v>3159</v>
      </c>
      <c r="AJ57" s="13">
        <v>623</v>
      </c>
      <c r="AK57" s="13">
        <v>2820</v>
      </c>
      <c r="AL57" s="13">
        <v>3906</v>
      </c>
      <c r="AN57" s="12">
        <f t="shared" si="12"/>
        <v>3.6250354007363352</v>
      </c>
      <c r="AO57" s="12">
        <f t="shared" si="13"/>
        <v>10.752471252773855</v>
      </c>
      <c r="AP57" s="12">
        <f t="shared" si="14"/>
        <v>2.3000255558395093</v>
      </c>
      <c r="AQ57" s="12">
        <f t="shared" si="15"/>
        <v>10.879765395894427</v>
      </c>
      <c r="AR57" s="12">
        <f t="shared" si="16"/>
        <v>2.8394563315839054</v>
      </c>
      <c r="AS57" s="12">
        <f t="shared" si="17"/>
        <v>10.820673852159892</v>
      </c>
      <c r="AU57" s="2">
        <f t="shared" si="18"/>
        <v>128</v>
      </c>
      <c r="AV57" s="2">
        <f t="shared" si="19"/>
        <v>90</v>
      </c>
      <c r="AW57" s="2">
        <f t="shared" si="20"/>
        <v>218</v>
      </c>
      <c r="AZ57" s="2">
        <f t="shared" si="21"/>
        <v>533</v>
      </c>
      <c r="BA57" s="2">
        <f t="shared" si="22"/>
        <v>742</v>
      </c>
      <c r="BB57" s="2">
        <f t="shared" si="23"/>
        <v>1275</v>
      </c>
    </row>
    <row r="58" spans="1:54" x14ac:dyDescent="0.35">
      <c r="A58" s="9">
        <v>51</v>
      </c>
      <c r="B58" s="14" t="s">
        <v>86</v>
      </c>
      <c r="C58" s="15">
        <v>6</v>
      </c>
      <c r="D58" s="15">
        <v>3</v>
      </c>
      <c r="E58" s="15">
        <v>53</v>
      </c>
      <c r="F58" s="15">
        <v>41</v>
      </c>
      <c r="G58" s="15">
        <v>131</v>
      </c>
      <c r="H58" s="15">
        <v>101</v>
      </c>
      <c r="I58" s="15">
        <v>21</v>
      </c>
      <c r="J58" s="15">
        <v>16</v>
      </c>
      <c r="K58" s="15">
        <v>207</v>
      </c>
      <c r="L58" s="15">
        <v>9</v>
      </c>
      <c r="M58" s="15">
        <v>21</v>
      </c>
      <c r="N58" s="15">
        <v>109</v>
      </c>
      <c r="O58" s="15">
        <v>4</v>
      </c>
      <c r="P58" s="15">
        <v>9</v>
      </c>
      <c r="Q58" s="15">
        <v>47</v>
      </c>
      <c r="R58" s="15">
        <v>24</v>
      </c>
      <c r="S58" s="15">
        <v>102</v>
      </c>
      <c r="T58" s="15">
        <v>155</v>
      </c>
      <c r="U58" s="15">
        <v>10</v>
      </c>
      <c r="V58" s="15">
        <v>20</v>
      </c>
      <c r="W58" s="15">
        <v>188</v>
      </c>
      <c r="X58" s="15">
        <v>8</v>
      </c>
      <c r="Y58" s="15">
        <v>29</v>
      </c>
      <c r="Z58" s="15">
        <v>125</v>
      </c>
      <c r="AA58" s="13">
        <v>9</v>
      </c>
      <c r="AB58" s="13">
        <v>14</v>
      </c>
      <c r="AC58" s="13">
        <v>103</v>
      </c>
      <c r="AD58" s="13">
        <v>61</v>
      </c>
      <c r="AE58" s="13">
        <v>236</v>
      </c>
      <c r="AF58" s="13">
        <v>255</v>
      </c>
      <c r="AG58" s="13">
        <v>30</v>
      </c>
      <c r="AH58" s="13">
        <v>37</v>
      </c>
      <c r="AI58" s="13">
        <v>399</v>
      </c>
      <c r="AJ58" s="13">
        <v>19</v>
      </c>
      <c r="AK58" s="13">
        <v>44</v>
      </c>
      <c r="AL58" s="13">
        <v>231</v>
      </c>
      <c r="AN58" s="12">
        <f t="shared" si="12"/>
        <v>2.6865671641791042</v>
      </c>
      <c r="AO58" s="12">
        <f t="shared" si="13"/>
        <v>9.660574412532636</v>
      </c>
      <c r="AP58" s="12">
        <f t="shared" si="14"/>
        <v>3.8123167155425222</v>
      </c>
      <c r="AQ58" s="12">
        <f t="shared" si="15"/>
        <v>7.8947368421052628</v>
      </c>
      <c r="AR58" s="12">
        <f t="shared" si="16"/>
        <v>3.3923303834808261</v>
      </c>
      <c r="AS58" s="12">
        <f t="shared" si="17"/>
        <v>8.8157894736842106</v>
      </c>
      <c r="AU58" s="2">
        <f t="shared" si="18"/>
        <v>9</v>
      </c>
      <c r="AV58" s="2">
        <f t="shared" si="19"/>
        <v>13</v>
      </c>
      <c r="AW58" s="2">
        <f t="shared" si="20"/>
        <v>22</v>
      </c>
      <c r="AZ58" s="2">
        <f t="shared" si="21"/>
        <v>37</v>
      </c>
      <c r="BA58" s="2">
        <f t="shared" si="22"/>
        <v>30</v>
      </c>
      <c r="BB58" s="2">
        <f t="shared" si="23"/>
        <v>67</v>
      </c>
    </row>
    <row r="59" spans="1:54" x14ac:dyDescent="0.35">
      <c r="A59" s="9">
        <v>52</v>
      </c>
      <c r="B59" s="14" t="s">
        <v>41</v>
      </c>
      <c r="C59" s="15">
        <v>21</v>
      </c>
      <c r="D59" s="15">
        <v>14</v>
      </c>
      <c r="E59" s="15">
        <v>62</v>
      </c>
      <c r="F59" s="15">
        <v>67</v>
      </c>
      <c r="G59" s="15">
        <v>318</v>
      </c>
      <c r="H59" s="15">
        <v>293</v>
      </c>
      <c r="I59" s="15">
        <v>41</v>
      </c>
      <c r="J59" s="15">
        <v>41</v>
      </c>
      <c r="K59" s="15">
        <v>484</v>
      </c>
      <c r="L59" s="15">
        <v>62</v>
      </c>
      <c r="M59" s="15">
        <v>105</v>
      </c>
      <c r="N59" s="15">
        <v>501</v>
      </c>
      <c r="O59" s="15">
        <v>6</v>
      </c>
      <c r="P59" s="15">
        <v>12</v>
      </c>
      <c r="Q59" s="15">
        <v>49</v>
      </c>
      <c r="R59" s="15">
        <v>88</v>
      </c>
      <c r="S59" s="15">
        <v>297</v>
      </c>
      <c r="T59" s="15">
        <v>381</v>
      </c>
      <c r="U59" s="15">
        <v>33</v>
      </c>
      <c r="V59" s="15">
        <v>39</v>
      </c>
      <c r="W59" s="15">
        <v>477</v>
      </c>
      <c r="X59" s="15">
        <v>61</v>
      </c>
      <c r="Y59" s="15">
        <v>135</v>
      </c>
      <c r="Z59" s="15">
        <v>677</v>
      </c>
      <c r="AA59" s="13">
        <v>33</v>
      </c>
      <c r="AB59" s="13">
        <v>24</v>
      </c>
      <c r="AC59" s="13">
        <v>112</v>
      </c>
      <c r="AD59" s="13">
        <v>148</v>
      </c>
      <c r="AE59" s="13">
        <v>616</v>
      </c>
      <c r="AF59" s="13">
        <v>678</v>
      </c>
      <c r="AG59" s="13">
        <v>80</v>
      </c>
      <c r="AH59" s="13">
        <v>85</v>
      </c>
      <c r="AI59" s="13">
        <v>958</v>
      </c>
      <c r="AJ59" s="13">
        <v>118</v>
      </c>
      <c r="AK59" s="13">
        <v>243</v>
      </c>
      <c r="AL59" s="13">
        <v>1181</v>
      </c>
      <c r="AN59" s="12">
        <f t="shared" si="12"/>
        <v>4.5161290322580641</v>
      </c>
      <c r="AO59" s="12">
        <f t="shared" si="13"/>
        <v>6.6450567260940039</v>
      </c>
      <c r="AP59" s="12">
        <f t="shared" si="14"/>
        <v>2.1608643457382954</v>
      </c>
      <c r="AQ59" s="12">
        <f t="shared" si="15"/>
        <v>5.0632911392405067</v>
      </c>
      <c r="AR59" s="12">
        <f t="shared" si="16"/>
        <v>3.5381750465549344</v>
      </c>
      <c r="AS59" s="12">
        <f t="shared" si="17"/>
        <v>6.191369606003752</v>
      </c>
      <c r="AU59" s="2">
        <f t="shared" si="18"/>
        <v>35</v>
      </c>
      <c r="AV59" s="2">
        <f t="shared" si="19"/>
        <v>18</v>
      </c>
      <c r="AW59" s="2">
        <f t="shared" si="20"/>
        <v>53</v>
      </c>
      <c r="AZ59" s="2">
        <f t="shared" si="21"/>
        <v>82</v>
      </c>
      <c r="BA59" s="2">
        <f t="shared" si="22"/>
        <v>72</v>
      </c>
      <c r="BB59" s="2">
        <f t="shared" si="23"/>
        <v>154</v>
      </c>
    </row>
    <row r="60" spans="1:54" x14ac:dyDescent="0.35">
      <c r="A60" s="4"/>
    </row>
    <row r="62" spans="1:54" x14ac:dyDescent="0.35">
      <c r="A62" s="4"/>
      <c r="B62" s="4"/>
    </row>
    <row r="64" spans="1:54" x14ac:dyDescent="0.35">
      <c r="A64" s="4"/>
      <c r="B64" s="4"/>
    </row>
    <row r="65" spans="1:54" x14ac:dyDescent="0.35">
      <c r="A65" s="4"/>
      <c r="B65" s="4"/>
    </row>
    <row r="66" spans="1:54" x14ac:dyDescent="0.35">
      <c r="A66" s="4"/>
      <c r="B66" s="4"/>
    </row>
    <row r="67" spans="1:54" x14ac:dyDescent="0.35">
      <c r="A67" s="4"/>
      <c r="B67" s="4"/>
    </row>
    <row r="73" spans="1:54" s="6" customFormat="1" x14ac:dyDescent="0.35">
      <c r="A73" s="5"/>
      <c r="D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35">
      <c r="D74" s="6"/>
    </row>
  </sheetData>
  <sheetProtection sheet="1" objects="1" scenarios="1"/>
  <sortState xmlns:xlrd2="http://schemas.microsoft.com/office/spreadsheetml/2017/richdata2" ref="B8:BB59">
    <sortCondition ref="B8:B59"/>
  </sortState>
  <mergeCells count="28">
    <mergeCell ref="AD6:AF6"/>
    <mergeCell ref="AG6:AI6"/>
    <mergeCell ref="O4:Z4"/>
    <mergeCell ref="AA4:AL4"/>
    <mergeCell ref="O5:T5"/>
    <mergeCell ref="U5:Z5"/>
    <mergeCell ref="AA5:AF5"/>
    <mergeCell ref="AG5:AL5"/>
    <mergeCell ref="O6:Q6"/>
    <mergeCell ref="R6:T6"/>
    <mergeCell ref="U6:W6"/>
    <mergeCell ref="X6:Z6"/>
    <mergeCell ref="AA6:AC6"/>
    <mergeCell ref="AJ6:AL6"/>
    <mergeCell ref="C4:N4"/>
    <mergeCell ref="C5:H5"/>
    <mergeCell ref="I5:N5"/>
    <mergeCell ref="C6:E6"/>
    <mergeCell ref="F6:H6"/>
    <mergeCell ref="I6:K6"/>
    <mergeCell ref="L6:N6"/>
    <mergeCell ref="AU4:BB4"/>
    <mergeCell ref="AN5:AS5"/>
    <mergeCell ref="AN6:AO6"/>
    <mergeCell ref="AP6:AQ6"/>
    <mergeCell ref="AR6:AS6"/>
    <mergeCell ref="AU6:AW6"/>
    <mergeCell ref="AZ6:BB6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4"/>
  <sheetViews>
    <sheetView showGridLines="0" showRowColHeaders="0" tabSelected="1" zoomScale="92" zoomScaleNormal="92" workbookViewId="0">
      <selection activeCell="T7" sqref="T7"/>
    </sheetView>
  </sheetViews>
  <sheetFormatPr defaultColWidth="9.1328125" defaultRowHeight="13.15" x14ac:dyDescent="0.35"/>
  <cols>
    <col min="1" max="1" width="18.265625" style="17" customWidth="1"/>
    <col min="2" max="4" width="10" style="17" customWidth="1"/>
    <col min="5" max="6" width="1.73046875" style="17" customWidth="1"/>
    <col min="7" max="9" width="10" style="17" customWidth="1"/>
    <col min="10" max="10" width="3.3984375" style="17" customWidth="1"/>
    <col min="11" max="11" width="6.73046875" style="22" customWidth="1"/>
    <col min="12" max="12" width="9.1328125" style="31"/>
    <col min="13" max="13" width="9.1328125" style="23"/>
    <col min="14" max="18" width="9.1328125" style="17"/>
    <col min="19" max="28" width="9.1328125" style="50"/>
    <col min="29" max="16384" width="9.1328125" style="17"/>
  </cols>
  <sheetData>
    <row r="1" spans="1:26" ht="23.25" customHeight="1" x14ac:dyDescent="0.35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26" x14ac:dyDescent="0.35">
      <c r="A2" s="71" t="s">
        <v>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T2" s="21" t="s">
        <v>63</v>
      </c>
    </row>
    <row r="3" spans="1:26" ht="6" customHeight="1" x14ac:dyDescent="0.35">
      <c r="L3" s="17"/>
      <c r="T3" s="21" t="s">
        <v>64</v>
      </c>
    </row>
    <row r="4" spans="1:26" ht="18.75" customHeight="1" x14ac:dyDescent="0.35">
      <c r="B4" s="24" t="s">
        <v>58</v>
      </c>
      <c r="C4" s="25"/>
      <c r="D4" s="25"/>
      <c r="K4" s="26" t="s">
        <v>62</v>
      </c>
      <c r="L4" s="27"/>
      <c r="M4" s="28"/>
      <c r="N4" s="27"/>
      <c r="O4" s="27"/>
      <c r="P4" s="27"/>
      <c r="Q4" s="27"/>
      <c r="R4" s="27"/>
      <c r="T4" s="21" t="s">
        <v>65</v>
      </c>
      <c r="Z4" s="51"/>
    </row>
    <row r="5" spans="1:26" x14ac:dyDescent="0.35">
      <c r="C5" s="29">
        <v>1</v>
      </c>
      <c r="K5" s="30">
        <v>4</v>
      </c>
      <c r="L5" s="17"/>
      <c r="T5" s="21" t="s">
        <v>66</v>
      </c>
      <c r="Z5" s="51"/>
    </row>
    <row r="6" spans="1:26" ht="8.25" customHeight="1" x14ac:dyDescent="0.35">
      <c r="T6" s="21" t="s">
        <v>67</v>
      </c>
      <c r="Z6" s="51"/>
    </row>
    <row r="7" spans="1:26" ht="16.5" customHeight="1" x14ac:dyDescent="0.35">
      <c r="B7" s="67" t="s">
        <v>45</v>
      </c>
      <c r="C7" s="68"/>
      <c r="D7" s="68"/>
      <c r="G7" s="69" t="s">
        <v>46</v>
      </c>
      <c r="H7" s="69"/>
      <c r="I7" s="69"/>
      <c r="J7" s="50"/>
      <c r="K7" s="32"/>
      <c r="L7" s="20"/>
      <c r="M7" s="33"/>
      <c r="N7" s="34" t="s">
        <v>59</v>
      </c>
      <c r="O7" s="34" t="s">
        <v>60</v>
      </c>
      <c r="P7" s="20"/>
      <c r="Q7" s="20"/>
      <c r="R7" s="50"/>
      <c r="T7" s="21" t="s">
        <v>68</v>
      </c>
      <c r="Z7" s="51"/>
    </row>
    <row r="8" spans="1:26" ht="16.5" customHeight="1" x14ac:dyDescent="0.25">
      <c r="B8" s="18" t="s">
        <v>47</v>
      </c>
      <c r="C8" s="18" t="s">
        <v>48</v>
      </c>
      <c r="D8" s="18" t="s">
        <v>42</v>
      </c>
      <c r="G8" s="19" t="s">
        <v>47</v>
      </c>
      <c r="H8" s="19" t="s">
        <v>48</v>
      </c>
      <c r="I8" s="19" t="s">
        <v>42</v>
      </c>
      <c r="J8" s="50"/>
      <c r="K8" s="35">
        <v>1</v>
      </c>
      <c r="L8" s="36" t="str">
        <f>VLOOKUP(K8,Data!$A$8:$AS$59,2)</f>
        <v>Afghanistan</v>
      </c>
      <c r="M8" s="37">
        <f>VLOOKUP(K8,Data!$A$8:$AS$59,$K$5+39)</f>
        <v>23.280802292263612</v>
      </c>
      <c r="N8" s="37">
        <f>M8+0.0000001*K8</f>
        <v>23.280802392263613</v>
      </c>
      <c r="O8" s="38">
        <f>RANK(N8,N$8:N$59)</f>
        <v>6</v>
      </c>
      <c r="P8" s="39" t="str">
        <f>VLOOKUP(MATCH(K8,O$8:O$59,0),$K$8:$M$59,2)</f>
        <v>Lebanon</v>
      </c>
      <c r="Q8" s="39">
        <f>VLOOKUP(MATCH(K8,O$8:O$59,0),$K$8:$M$59,3)</f>
        <v>37.988165680473372</v>
      </c>
      <c r="R8" s="50"/>
      <c r="Z8" s="51"/>
    </row>
    <row r="9" spans="1:26" ht="16.5" customHeight="1" x14ac:dyDescent="0.25">
      <c r="A9" s="40" t="s">
        <v>50</v>
      </c>
      <c r="B9" s="41">
        <f>VLOOKUP($C$5,Data!$A$8:$BB$59,40)</f>
        <v>6.0697115384615383</v>
      </c>
      <c r="C9" s="41">
        <f>VLOOKUP($C$5,Data!$A$8:$BB$59,42)</f>
        <v>3.4937376400791038</v>
      </c>
      <c r="D9" s="41">
        <f>VLOOKUP($C$5,Data!$A$8:$BB$59,44)</f>
        <v>4.86198243412798</v>
      </c>
      <c r="E9" s="42"/>
      <c r="F9" s="42"/>
      <c r="G9" s="43">
        <f>VLOOKUP($C$5,Data!$A$8:$BB$59,41)</f>
        <v>19.110212335692619</v>
      </c>
      <c r="H9" s="43">
        <f>VLOOKUP($C$5,Data!$A$8:$BB$59,43)</f>
        <v>23.280802292263612</v>
      </c>
      <c r="I9" s="43">
        <f>VLOOKUP($C$5,Data!$A$8:$BB$59,45)</f>
        <v>21.232638888888889</v>
      </c>
      <c r="J9" s="50"/>
      <c r="K9" s="35">
        <v>2</v>
      </c>
      <c r="L9" s="36" t="str">
        <f>VLOOKUP(K9,Data!$A$8:$AS$59,2)</f>
        <v>Australia</v>
      </c>
      <c r="M9" s="37">
        <f>VLOOKUP(K9,Data!$A$8:$AS$59,$K$5+39)</f>
        <v>12.644733190270518</v>
      </c>
      <c r="N9" s="37">
        <f t="shared" ref="N9:N59" si="0">M9+0.0000001*K9</f>
        <v>12.644733390270519</v>
      </c>
      <c r="O9" s="38">
        <f t="shared" ref="O9:O59" si="1">RANK(N9,N$8:N$59)</f>
        <v>20</v>
      </c>
      <c r="P9" s="39" t="str">
        <f t="shared" ref="P9:P59" si="2">VLOOKUP(MATCH(K9,O$8:O$59,0),$K$8:$M$59,2)</f>
        <v>Pakistan</v>
      </c>
      <c r="Q9" s="39">
        <f t="shared" ref="Q9:Q59" si="3">VLOOKUP(MATCH(K9,O$8:O$59,0),$K$8:$M$59,3)</f>
        <v>27.352085354025217</v>
      </c>
      <c r="R9" s="50"/>
      <c r="Z9" s="51"/>
    </row>
    <row r="10" spans="1:26" ht="6" customHeight="1" x14ac:dyDescent="0.25">
      <c r="A10" s="40"/>
      <c r="J10" s="50"/>
      <c r="K10" s="35">
        <v>3</v>
      </c>
      <c r="L10" s="36" t="str">
        <f>VLOOKUP(K10,Data!$A$8:$AS$59,2)</f>
        <v>Bangladesh</v>
      </c>
      <c r="M10" s="37">
        <f>VLOOKUP(K10,Data!$A$8:$AS$59,$K$5+39)</f>
        <v>17.546709991876522</v>
      </c>
      <c r="N10" s="37">
        <f t="shared" si="0"/>
        <v>17.546710291876522</v>
      </c>
      <c r="O10" s="38">
        <f t="shared" si="1"/>
        <v>10</v>
      </c>
      <c r="P10" s="39" t="str">
        <f t="shared" si="2"/>
        <v>Samoa</v>
      </c>
      <c r="Q10" s="39">
        <f t="shared" si="3"/>
        <v>26.322930800542743</v>
      </c>
      <c r="R10" s="50"/>
      <c r="Z10" s="51"/>
    </row>
    <row r="11" spans="1:26" ht="16.5" customHeight="1" x14ac:dyDescent="0.25">
      <c r="A11" s="40" t="s">
        <v>51</v>
      </c>
      <c r="B11" s="44">
        <f>VLOOKUP($C$5,Data!$A$8:$BB$59,47)</f>
        <v>101</v>
      </c>
      <c r="C11" s="44">
        <f>VLOOKUP($C$5,Data!$A$8:$BB$59,48)</f>
        <v>53</v>
      </c>
      <c r="D11" s="44">
        <f>VLOOKUP($C$5,Data!$A$8:$BB$59,49)</f>
        <v>154</v>
      </c>
      <c r="G11" s="45">
        <f>VLOOKUP($C$5,Data!$A$8:$BB$59,52)</f>
        <v>567</v>
      </c>
      <c r="H11" s="45">
        <f>VLOOKUP($C$5,Data!$A$8:$BB$59,53)</f>
        <v>650</v>
      </c>
      <c r="I11" s="45">
        <f>VLOOKUP($C$5,Data!$A$8:$BB$59,54)</f>
        <v>1217</v>
      </c>
      <c r="J11" s="50"/>
      <c r="K11" s="35">
        <v>4</v>
      </c>
      <c r="L11" s="36" t="str">
        <f>VLOOKUP(K11,Data!$A$8:$AS$59,2)</f>
        <v>Brazil</v>
      </c>
      <c r="M11" s="37">
        <f>VLOOKUP(K11,Data!$A$8:$AS$59,$K$5+39)</f>
        <v>6.7073170731707323</v>
      </c>
      <c r="N11" s="37">
        <f t="shared" si="0"/>
        <v>6.7073174731707326</v>
      </c>
      <c r="O11" s="38">
        <f t="shared" si="1"/>
        <v>40</v>
      </c>
      <c r="P11" s="39" t="str">
        <f t="shared" si="2"/>
        <v>Iraq</v>
      </c>
      <c r="Q11" s="39">
        <f t="shared" si="3"/>
        <v>26.092896174863391</v>
      </c>
      <c r="R11" s="50"/>
      <c r="Z11" s="51"/>
    </row>
    <row r="12" spans="1:26" x14ac:dyDescent="0.25">
      <c r="J12" s="50"/>
      <c r="K12" s="35">
        <v>5</v>
      </c>
      <c r="L12" s="36" t="str">
        <f>VLOOKUP(K12,Data!$A$8:$AS$59,2)</f>
        <v>Cambodia</v>
      </c>
      <c r="M12" s="37">
        <f>VLOOKUP(K12,Data!$A$8:$AS$59,$K$5+39)</f>
        <v>10.409745293466225</v>
      </c>
      <c r="N12" s="37">
        <f t="shared" si="0"/>
        <v>10.409745793466225</v>
      </c>
      <c r="O12" s="38">
        <f t="shared" si="1"/>
        <v>28</v>
      </c>
      <c r="P12" s="39" t="str">
        <f t="shared" si="2"/>
        <v>Syria</v>
      </c>
      <c r="Q12" s="39">
        <f t="shared" si="3"/>
        <v>24.220374220374222</v>
      </c>
      <c r="R12" s="50"/>
      <c r="Z12" s="51"/>
    </row>
    <row r="13" spans="1:26" x14ac:dyDescent="0.25">
      <c r="J13" s="50"/>
      <c r="K13" s="35">
        <v>6</v>
      </c>
      <c r="L13" s="36" t="str">
        <f>VLOOKUP(K13,Data!$A$8:$AS$59,2)</f>
        <v>China</v>
      </c>
      <c r="M13" s="37">
        <f>VLOOKUP(K13,Data!$A$8:$AS$59,$K$5+39)</f>
        <v>5.7988044755530579</v>
      </c>
      <c r="N13" s="37">
        <f t="shared" si="0"/>
        <v>5.7988050755530578</v>
      </c>
      <c r="O13" s="38">
        <f t="shared" si="1"/>
        <v>46</v>
      </c>
      <c r="P13" s="39" t="str">
        <f t="shared" si="2"/>
        <v>Afghanistan</v>
      </c>
      <c r="Q13" s="39">
        <f t="shared" si="3"/>
        <v>23.280802292263612</v>
      </c>
      <c r="R13" s="50"/>
      <c r="Z13" s="51"/>
    </row>
    <row r="14" spans="1:26" x14ac:dyDescent="0.25">
      <c r="A14" s="20"/>
      <c r="J14" s="50"/>
      <c r="K14" s="35">
        <v>7</v>
      </c>
      <c r="L14" s="36" t="str">
        <f>VLOOKUP(K14,Data!$A$8:$AS$59,2)</f>
        <v>Colombia</v>
      </c>
      <c r="M14" s="37">
        <f>VLOOKUP(K14,Data!$A$8:$AS$59,$K$5+39)</f>
        <v>4.4208664898320071</v>
      </c>
      <c r="N14" s="37">
        <f t="shared" si="0"/>
        <v>4.4208671898320073</v>
      </c>
      <c r="O14" s="38">
        <f t="shared" si="1"/>
        <v>51</v>
      </c>
      <c r="P14" s="39" t="str">
        <f t="shared" si="2"/>
        <v>South Sudan</v>
      </c>
      <c r="Q14" s="39">
        <f t="shared" si="3"/>
        <v>20.74468085106383</v>
      </c>
      <c r="R14" s="50"/>
      <c r="Z14" s="51"/>
    </row>
    <row r="15" spans="1:26" x14ac:dyDescent="0.25">
      <c r="A15" s="21" t="s">
        <v>52</v>
      </c>
      <c r="B15" s="46">
        <f>B9</f>
        <v>6.0697115384615383</v>
      </c>
      <c r="J15" s="50"/>
      <c r="K15" s="35">
        <v>8</v>
      </c>
      <c r="L15" s="36" t="str">
        <f>VLOOKUP(K15,Data!$A$8:$AS$59,2)</f>
        <v>Congo, Dem.</v>
      </c>
      <c r="M15" s="37">
        <f>VLOOKUP(K15,Data!$A$8:$AS$59,$K$5+39)</f>
        <v>15.228426395939088</v>
      </c>
      <c r="N15" s="37">
        <f t="shared" si="0"/>
        <v>15.228427195939089</v>
      </c>
      <c r="O15" s="38">
        <f t="shared" si="1"/>
        <v>15</v>
      </c>
      <c r="P15" s="39" t="str">
        <f t="shared" si="2"/>
        <v>Turkey</v>
      </c>
      <c r="Q15" s="39">
        <f t="shared" si="3"/>
        <v>19.230769230769234</v>
      </c>
      <c r="R15" s="50"/>
      <c r="Z15" s="51"/>
    </row>
    <row r="16" spans="1:26" x14ac:dyDescent="0.25">
      <c r="A16" s="21" t="s">
        <v>53</v>
      </c>
      <c r="B16" s="46">
        <f>C9</f>
        <v>3.4937376400791038</v>
      </c>
      <c r="J16" s="50"/>
      <c r="K16" s="35">
        <v>9</v>
      </c>
      <c r="L16" s="36" t="str">
        <f>VLOOKUP(K16,Data!$A$8:$AS$59,2)</f>
        <v>Egypt</v>
      </c>
      <c r="M16" s="37">
        <f>VLOOKUP(K16,Data!$A$8:$AS$59,$K$5+39)</f>
        <v>11.776061776061777</v>
      </c>
      <c r="N16" s="37">
        <f t="shared" si="0"/>
        <v>11.776062676061777</v>
      </c>
      <c r="O16" s="38">
        <f t="shared" si="1"/>
        <v>22</v>
      </c>
      <c r="P16" s="39" t="str">
        <f t="shared" si="2"/>
        <v>Sudan</v>
      </c>
      <c r="Q16" s="39">
        <f t="shared" si="3"/>
        <v>17.653390742734125</v>
      </c>
      <c r="R16" s="50"/>
      <c r="Z16" s="51"/>
    </row>
    <row r="17" spans="1:26" x14ac:dyDescent="0.25">
      <c r="A17" s="21" t="s">
        <v>54</v>
      </c>
      <c r="B17" s="46">
        <f>D9</f>
        <v>4.86198243412798</v>
      </c>
      <c r="J17" s="50"/>
      <c r="K17" s="35">
        <v>10</v>
      </c>
      <c r="L17" s="36" t="str">
        <f>VLOOKUP(K17,Data!$A$8:$AS$59,2)</f>
        <v>England</v>
      </c>
      <c r="M17" s="37">
        <f>VLOOKUP(K17,Data!$A$8:$AS$59,$K$5+39)</f>
        <v>7.4763381849996025</v>
      </c>
      <c r="N17" s="37">
        <f t="shared" si="0"/>
        <v>7.4763391849996026</v>
      </c>
      <c r="O17" s="38">
        <f t="shared" si="1"/>
        <v>37</v>
      </c>
      <c r="P17" s="39" t="str">
        <f t="shared" si="2"/>
        <v>Bangladesh</v>
      </c>
      <c r="Q17" s="39">
        <f t="shared" si="3"/>
        <v>17.546709991876522</v>
      </c>
      <c r="R17" s="50"/>
      <c r="Z17" s="51"/>
    </row>
    <row r="18" spans="1:26" x14ac:dyDescent="0.25">
      <c r="A18" s="21"/>
      <c r="B18" s="47"/>
      <c r="J18" s="50"/>
      <c r="K18" s="35">
        <v>11</v>
      </c>
      <c r="L18" s="36" t="str">
        <f>VLOOKUP(K18,Data!$A$8:$AS$59,2)</f>
        <v>Ethiopia</v>
      </c>
      <c r="M18" s="37">
        <f>VLOOKUP(K18,Data!$A$8:$AS$59,$K$5+39)</f>
        <v>16.0741885625966</v>
      </c>
      <c r="N18" s="37">
        <f t="shared" si="0"/>
        <v>16.074189662596599</v>
      </c>
      <c r="O18" s="38">
        <f t="shared" si="1"/>
        <v>14</v>
      </c>
      <c r="P18" s="39" t="str">
        <f t="shared" si="2"/>
        <v>Tanzania</v>
      </c>
      <c r="Q18" s="39">
        <f t="shared" si="3"/>
        <v>17.081850533807831</v>
      </c>
      <c r="R18" s="50"/>
      <c r="Z18" s="51"/>
    </row>
    <row r="19" spans="1:26" x14ac:dyDescent="0.25">
      <c r="A19" s="21" t="s">
        <v>55</v>
      </c>
      <c r="B19" s="46">
        <f>G9</f>
        <v>19.110212335692619</v>
      </c>
      <c r="J19" s="50"/>
      <c r="K19" s="35">
        <v>12</v>
      </c>
      <c r="L19" s="36" t="str">
        <f>VLOOKUP(K19,Data!$A$8:$AS$59,2)</f>
        <v>Fiji</v>
      </c>
      <c r="M19" s="37">
        <f>VLOOKUP(K19,Data!$A$8:$AS$59,$K$5+39)</f>
        <v>14.129443938012761</v>
      </c>
      <c r="N19" s="37">
        <f t="shared" si="0"/>
        <v>14.129445138012761</v>
      </c>
      <c r="O19" s="38">
        <f t="shared" si="1"/>
        <v>19</v>
      </c>
      <c r="P19" s="39" t="str">
        <f t="shared" si="2"/>
        <v>New Zealand</v>
      </c>
      <c r="Q19" s="39">
        <f t="shared" si="3"/>
        <v>16.498011026589435</v>
      </c>
      <c r="R19" s="50"/>
      <c r="Z19" s="51"/>
    </row>
    <row r="20" spans="1:26" x14ac:dyDescent="0.25">
      <c r="A20" s="21" t="s">
        <v>56</v>
      </c>
      <c r="B20" s="46">
        <f>H9</f>
        <v>23.280802292263612</v>
      </c>
      <c r="J20" s="50"/>
      <c r="K20" s="35">
        <v>13</v>
      </c>
      <c r="L20" s="36" t="str">
        <f>VLOOKUP(K20,Data!$A$8:$AS$59,2)</f>
        <v>France</v>
      </c>
      <c r="M20" s="37">
        <f>VLOOKUP(K20,Data!$A$8:$AS$59,$K$5+39)</f>
        <v>10.739191073919107</v>
      </c>
      <c r="N20" s="37">
        <f t="shared" si="0"/>
        <v>10.739192373919106</v>
      </c>
      <c r="O20" s="38">
        <f t="shared" si="1"/>
        <v>24</v>
      </c>
      <c r="P20" s="39" t="str">
        <f t="shared" si="2"/>
        <v>Myanmar</v>
      </c>
      <c r="Q20" s="39">
        <f t="shared" si="3"/>
        <v>16.398467432950191</v>
      </c>
      <c r="R20" s="50"/>
      <c r="Z20" s="51"/>
    </row>
    <row r="21" spans="1:26" x14ac:dyDescent="0.25">
      <c r="A21" s="21" t="s">
        <v>57</v>
      </c>
      <c r="B21" s="46">
        <f>I9</f>
        <v>21.232638888888889</v>
      </c>
      <c r="J21" s="50"/>
      <c r="K21" s="35">
        <v>14</v>
      </c>
      <c r="L21" s="36" t="str">
        <f>VLOOKUP(K21,Data!$A$8:$AS$59,2)</f>
        <v>Germany</v>
      </c>
      <c r="M21" s="37">
        <f>VLOOKUP(K21,Data!$A$8:$AS$59,$K$5+39)</f>
        <v>8.7832393231265105</v>
      </c>
      <c r="N21" s="37">
        <f t="shared" si="0"/>
        <v>8.7832407231265108</v>
      </c>
      <c r="O21" s="38">
        <f t="shared" si="1"/>
        <v>32</v>
      </c>
      <c r="P21" s="39" t="str">
        <f t="shared" si="2"/>
        <v>Ethiopia</v>
      </c>
      <c r="Q21" s="39">
        <f t="shared" si="3"/>
        <v>16.0741885625966</v>
      </c>
      <c r="R21" s="50"/>
      <c r="Z21" s="51"/>
    </row>
    <row r="22" spans="1:26" x14ac:dyDescent="0.25">
      <c r="J22" s="50"/>
      <c r="K22" s="35">
        <v>15</v>
      </c>
      <c r="L22" s="36" t="str">
        <f>VLOOKUP(K22,Data!$A$8:$AS$59,2)</f>
        <v>Greece</v>
      </c>
      <c r="M22" s="37">
        <f>VLOOKUP(K22,Data!$A$8:$AS$59,$K$5+39)</f>
        <v>10.47008547008547</v>
      </c>
      <c r="N22" s="37">
        <f t="shared" si="0"/>
        <v>10.47008697008547</v>
      </c>
      <c r="O22" s="38">
        <f t="shared" si="1"/>
        <v>26</v>
      </c>
      <c r="P22" s="39" t="str">
        <f t="shared" si="2"/>
        <v>Congo, Dem.</v>
      </c>
      <c r="Q22" s="39">
        <f t="shared" si="3"/>
        <v>15.228426395939088</v>
      </c>
      <c r="R22" s="50"/>
      <c r="Z22" s="51"/>
    </row>
    <row r="23" spans="1:26" x14ac:dyDescent="0.25">
      <c r="J23" s="50"/>
      <c r="K23" s="35">
        <v>16</v>
      </c>
      <c r="L23" s="36" t="str">
        <f>VLOOKUP(K23,Data!$A$8:$AS$59,2)</f>
        <v xml:space="preserve">Hong Kong </v>
      </c>
      <c r="M23" s="37">
        <f>VLOOKUP(K23,Data!$A$8:$AS$59,$K$5+39)</f>
        <v>5.2434456928838955</v>
      </c>
      <c r="N23" s="37">
        <f t="shared" si="0"/>
        <v>5.2434472928838955</v>
      </c>
      <c r="O23" s="38">
        <f t="shared" si="1"/>
        <v>48</v>
      </c>
      <c r="P23" s="39" t="str">
        <f t="shared" si="2"/>
        <v>Papua New Guinea</v>
      </c>
      <c r="Q23" s="39">
        <f t="shared" si="3"/>
        <v>14.888010540184455</v>
      </c>
      <c r="R23" s="50"/>
      <c r="Z23" s="51"/>
    </row>
    <row r="24" spans="1:26" x14ac:dyDescent="0.25">
      <c r="J24" s="50"/>
      <c r="K24" s="35">
        <v>17</v>
      </c>
      <c r="L24" s="36" t="str">
        <f>VLOOKUP(K24,Data!$A$8:$AS$59,2)</f>
        <v>India</v>
      </c>
      <c r="M24" s="37">
        <f>VLOOKUP(K24,Data!$A$8:$AS$59,$K$5+39)</f>
        <v>6.2866817155756207</v>
      </c>
      <c r="N24" s="37">
        <f t="shared" si="0"/>
        <v>6.286683415575621</v>
      </c>
      <c r="O24" s="38">
        <f t="shared" si="1"/>
        <v>43</v>
      </c>
      <c r="P24" s="39" t="str">
        <f t="shared" si="2"/>
        <v>Thailand</v>
      </c>
      <c r="Q24" s="39">
        <f t="shared" si="3"/>
        <v>14.582634931277239</v>
      </c>
      <c r="R24" s="50"/>
      <c r="Z24" s="51"/>
    </row>
    <row r="25" spans="1:26" x14ac:dyDescent="0.25">
      <c r="J25" s="50"/>
      <c r="K25" s="35">
        <v>18</v>
      </c>
      <c r="L25" s="36" t="str">
        <f>VLOOKUP(K25,Data!$A$8:$AS$59,2)</f>
        <v>Indonesia</v>
      </c>
      <c r="M25" s="37">
        <f>VLOOKUP(K25,Data!$A$8:$AS$59,$K$5+39)</f>
        <v>7.6480460321265893</v>
      </c>
      <c r="N25" s="37">
        <f t="shared" si="0"/>
        <v>7.648047832126589</v>
      </c>
      <c r="O25" s="38">
        <f t="shared" si="1"/>
        <v>36</v>
      </c>
      <c r="P25" s="39" t="str">
        <f t="shared" si="2"/>
        <v>Iran</v>
      </c>
      <c r="Q25" s="39">
        <f t="shared" si="3"/>
        <v>14.285714285714285</v>
      </c>
      <c r="R25" s="50"/>
      <c r="Z25" s="51"/>
    </row>
    <row r="26" spans="1:26" x14ac:dyDescent="0.25">
      <c r="J26" s="50"/>
      <c r="K26" s="35">
        <v>19</v>
      </c>
      <c r="L26" s="36" t="str">
        <f>VLOOKUP(K26,Data!$A$8:$AS$59,2)</f>
        <v>Iran</v>
      </c>
      <c r="M26" s="37">
        <f>VLOOKUP(K26,Data!$A$8:$AS$59,$K$5+39)</f>
        <v>14.285714285714285</v>
      </c>
      <c r="N26" s="37">
        <f t="shared" si="0"/>
        <v>14.285716185714286</v>
      </c>
      <c r="O26" s="38">
        <f t="shared" si="1"/>
        <v>18</v>
      </c>
      <c r="P26" s="39" t="str">
        <f t="shared" si="2"/>
        <v>Fiji</v>
      </c>
      <c r="Q26" s="39">
        <f t="shared" si="3"/>
        <v>14.129443938012761</v>
      </c>
      <c r="R26" s="50"/>
      <c r="Z26" s="51"/>
    </row>
    <row r="27" spans="1:26" x14ac:dyDescent="0.25">
      <c r="J27" s="50"/>
      <c r="K27" s="35">
        <v>20</v>
      </c>
      <c r="L27" s="36" t="str">
        <f>VLOOKUP(K27,Data!$A$8:$AS$59,2)</f>
        <v>Iraq</v>
      </c>
      <c r="M27" s="37">
        <f>VLOOKUP(K27,Data!$A$8:$AS$59,$K$5+39)</f>
        <v>26.092896174863391</v>
      </c>
      <c r="N27" s="37">
        <f t="shared" si="0"/>
        <v>26.092898174863389</v>
      </c>
      <c r="O27" s="38">
        <f t="shared" si="1"/>
        <v>4</v>
      </c>
      <c r="P27" s="39" t="str">
        <f t="shared" si="2"/>
        <v>Australia</v>
      </c>
      <c r="Q27" s="39">
        <f t="shared" si="3"/>
        <v>12.644733190270518</v>
      </c>
      <c r="R27" s="50"/>
      <c r="Z27" s="51"/>
    </row>
    <row r="28" spans="1:26" x14ac:dyDescent="0.25">
      <c r="J28" s="50"/>
      <c r="K28" s="35">
        <v>21</v>
      </c>
      <c r="L28" s="36" t="str">
        <f>VLOOKUP(K28,Data!$A$8:$AS$59,2)</f>
        <v>Ireland</v>
      </c>
      <c r="M28" s="37">
        <f>VLOOKUP(K28,Data!$A$8:$AS$59,$K$5+39)</f>
        <v>6.8027210884353746</v>
      </c>
      <c r="N28" s="37">
        <f t="shared" si="0"/>
        <v>6.8027231884353743</v>
      </c>
      <c r="O28" s="38">
        <f t="shared" si="1"/>
        <v>39</v>
      </c>
      <c r="P28" s="39" t="str">
        <f t="shared" si="2"/>
        <v>Russia</v>
      </c>
      <c r="Q28" s="39">
        <f t="shared" si="3"/>
        <v>11.802575107296137</v>
      </c>
      <c r="R28" s="50"/>
      <c r="Z28" s="51"/>
    </row>
    <row r="29" spans="1:26" x14ac:dyDescent="0.25">
      <c r="J29" s="50"/>
      <c r="K29" s="35">
        <v>22</v>
      </c>
      <c r="L29" s="36" t="str">
        <f>VLOOKUP(K29,Data!$A$8:$AS$59,2)</f>
        <v>Israel</v>
      </c>
      <c r="M29" s="37">
        <f>VLOOKUP(K29,Data!$A$8:$AS$59,$K$5+39)</f>
        <v>9.2105263157894726</v>
      </c>
      <c r="N29" s="37">
        <f t="shared" si="0"/>
        <v>9.2105285157894734</v>
      </c>
      <c r="O29" s="38">
        <f t="shared" si="1"/>
        <v>29</v>
      </c>
      <c r="P29" s="39" t="str">
        <f t="shared" si="2"/>
        <v>Egypt</v>
      </c>
      <c r="Q29" s="39">
        <f t="shared" si="3"/>
        <v>11.776061776061777</v>
      </c>
      <c r="R29" s="50"/>
      <c r="Z29" s="51"/>
    </row>
    <row r="30" spans="1:26" x14ac:dyDescent="0.25">
      <c r="J30" s="50"/>
      <c r="K30" s="35">
        <v>23</v>
      </c>
      <c r="L30" s="36" t="str">
        <f>VLOOKUP(K30,Data!$A$8:$AS$59,2)</f>
        <v>Italy</v>
      </c>
      <c r="M30" s="37">
        <f>VLOOKUP(K30,Data!$A$8:$AS$59,$K$5+39)</f>
        <v>10.471976401179942</v>
      </c>
      <c r="N30" s="37">
        <f t="shared" si="0"/>
        <v>10.471978701179943</v>
      </c>
      <c r="O30" s="38">
        <f t="shared" si="1"/>
        <v>25</v>
      </c>
      <c r="P30" s="39" t="str">
        <f t="shared" si="2"/>
        <v>Vietnam</v>
      </c>
      <c r="Q30" s="39">
        <f t="shared" si="3"/>
        <v>10.879765395894427</v>
      </c>
      <c r="R30" s="50"/>
      <c r="Z30" s="51"/>
    </row>
    <row r="31" spans="1:26" x14ac:dyDescent="0.25">
      <c r="J31" s="50"/>
      <c r="K31" s="35">
        <v>24</v>
      </c>
      <c r="L31" s="36" t="str">
        <f>VLOOKUP(K31,Data!$A$8:$AS$59,2)</f>
        <v>Kenya</v>
      </c>
      <c r="M31" s="37">
        <f>VLOOKUP(K31,Data!$A$8:$AS$59,$K$5+39)</f>
        <v>7.7487765089722673</v>
      </c>
      <c r="N31" s="37">
        <f t="shared" si="0"/>
        <v>7.748778908972267</v>
      </c>
      <c r="O31" s="38">
        <f t="shared" si="1"/>
        <v>35</v>
      </c>
      <c r="P31" s="39" t="str">
        <f t="shared" si="2"/>
        <v>France</v>
      </c>
      <c r="Q31" s="39">
        <f t="shared" si="3"/>
        <v>10.739191073919107</v>
      </c>
      <c r="R31" s="50"/>
      <c r="Z31" s="51"/>
    </row>
    <row r="32" spans="1:26" x14ac:dyDescent="0.25">
      <c r="J32" s="50"/>
      <c r="K32" s="35">
        <v>25</v>
      </c>
      <c r="L32" s="36" t="str">
        <f>VLOOKUP(K32,Data!$A$8:$AS$59,2)</f>
        <v>Lebanon</v>
      </c>
      <c r="M32" s="37">
        <f>VLOOKUP(K32,Data!$A$8:$AS$59,$K$5+39)</f>
        <v>37.988165680473372</v>
      </c>
      <c r="N32" s="37">
        <f t="shared" si="0"/>
        <v>37.988168180473373</v>
      </c>
      <c r="O32" s="38">
        <f t="shared" si="1"/>
        <v>1</v>
      </c>
      <c r="P32" s="39" t="str">
        <f t="shared" si="2"/>
        <v>Italy</v>
      </c>
      <c r="Q32" s="39">
        <f t="shared" si="3"/>
        <v>10.471976401179942</v>
      </c>
      <c r="R32" s="50"/>
      <c r="Z32" s="51"/>
    </row>
    <row r="33" spans="10:26" x14ac:dyDescent="0.25">
      <c r="J33" s="50"/>
      <c r="K33" s="35">
        <v>26</v>
      </c>
      <c r="L33" s="36" t="str">
        <f>VLOOKUP(K33,Data!$A$8:$AS$59,2)</f>
        <v>Malaysia</v>
      </c>
      <c r="M33" s="37">
        <f>VLOOKUP(K33,Data!$A$8:$AS$59,$K$5+39)</f>
        <v>7.1074380165289259</v>
      </c>
      <c r="N33" s="37">
        <f t="shared" si="0"/>
        <v>7.1074406165289261</v>
      </c>
      <c r="O33" s="38">
        <f t="shared" si="1"/>
        <v>38</v>
      </c>
      <c r="P33" s="39" t="str">
        <f t="shared" si="2"/>
        <v>Greece</v>
      </c>
      <c r="Q33" s="39">
        <f t="shared" si="3"/>
        <v>10.47008547008547</v>
      </c>
      <c r="R33" s="50"/>
      <c r="Z33" s="51"/>
    </row>
    <row r="34" spans="10:26" x14ac:dyDescent="0.25">
      <c r="J34" s="50"/>
      <c r="K34" s="35">
        <v>27</v>
      </c>
      <c r="L34" s="36" t="str">
        <f>VLOOKUP(K34,Data!$A$8:$AS$59,2)</f>
        <v>Mauritius</v>
      </c>
      <c r="M34" s="37">
        <f>VLOOKUP(K34,Data!$A$8:$AS$59,$K$5+39)</f>
        <v>6.0390763765541742</v>
      </c>
      <c r="N34" s="37">
        <f t="shared" si="0"/>
        <v>6.0390790765541738</v>
      </c>
      <c r="O34" s="38">
        <f t="shared" si="1"/>
        <v>44</v>
      </c>
      <c r="P34" s="39" t="str">
        <f t="shared" si="2"/>
        <v>Netherlands</v>
      </c>
      <c r="Q34" s="39">
        <f t="shared" si="3"/>
        <v>10.444444444444445</v>
      </c>
      <c r="R34" s="50"/>
      <c r="Z34" s="51"/>
    </row>
    <row r="35" spans="10:26" x14ac:dyDescent="0.25">
      <c r="J35" s="50"/>
      <c r="K35" s="35">
        <v>28</v>
      </c>
      <c r="L35" s="36" t="str">
        <f>VLOOKUP(K35,Data!$A$8:$AS$59,2)</f>
        <v>Myanmar</v>
      </c>
      <c r="M35" s="37">
        <f>VLOOKUP(K35,Data!$A$8:$AS$59,$K$5+39)</f>
        <v>16.398467432950191</v>
      </c>
      <c r="N35" s="37">
        <f t="shared" si="0"/>
        <v>16.398470232950192</v>
      </c>
      <c r="O35" s="38">
        <f t="shared" si="1"/>
        <v>13</v>
      </c>
      <c r="P35" s="39" t="str">
        <f t="shared" si="2"/>
        <v>Cambodia</v>
      </c>
      <c r="Q35" s="39">
        <f t="shared" si="3"/>
        <v>10.409745293466225</v>
      </c>
      <c r="R35" s="50"/>
      <c r="Z35" s="51"/>
    </row>
    <row r="36" spans="10:26" x14ac:dyDescent="0.25">
      <c r="J36" s="50"/>
      <c r="K36" s="35">
        <v>29</v>
      </c>
      <c r="L36" s="36" t="str">
        <f>VLOOKUP(K36,Data!$A$8:$AS$59,2)</f>
        <v>Nepal</v>
      </c>
      <c r="M36" s="37">
        <f>VLOOKUP(K36,Data!$A$8:$AS$59,$K$5+39)</f>
        <v>4.3744531933508313</v>
      </c>
      <c r="N36" s="37">
        <f t="shared" si="0"/>
        <v>4.3744560933508314</v>
      </c>
      <c r="O36" s="38">
        <f t="shared" si="1"/>
        <v>52</v>
      </c>
      <c r="P36" s="39" t="str">
        <f t="shared" si="2"/>
        <v>Israel</v>
      </c>
      <c r="Q36" s="39">
        <f t="shared" si="3"/>
        <v>9.2105263157894726</v>
      </c>
      <c r="R36" s="50"/>
      <c r="Z36" s="51"/>
    </row>
    <row r="37" spans="10:26" x14ac:dyDescent="0.25">
      <c r="J37" s="50"/>
      <c r="K37" s="35">
        <v>30</v>
      </c>
      <c r="L37" s="36" t="str">
        <f>VLOOKUP(K37,Data!$A$8:$AS$59,2)</f>
        <v>Netherlands</v>
      </c>
      <c r="M37" s="37">
        <f>VLOOKUP(K37,Data!$A$8:$AS$59,$K$5+39)</f>
        <v>10.444444444444445</v>
      </c>
      <c r="N37" s="37">
        <f t="shared" si="0"/>
        <v>10.444447444444444</v>
      </c>
      <c r="O37" s="38">
        <f t="shared" si="1"/>
        <v>27</v>
      </c>
      <c r="P37" s="39" t="str">
        <f t="shared" si="2"/>
        <v>Philippines</v>
      </c>
      <c r="Q37" s="39">
        <f t="shared" si="3"/>
        <v>9.0155440414507773</v>
      </c>
      <c r="R37" s="50"/>
      <c r="Z37" s="51"/>
    </row>
    <row r="38" spans="10:26" x14ac:dyDescent="0.25">
      <c r="J38" s="50"/>
      <c r="K38" s="35">
        <v>31</v>
      </c>
      <c r="L38" s="36" t="str">
        <f>VLOOKUP(K38,Data!$A$8:$AS$59,2)</f>
        <v>New Zealand</v>
      </c>
      <c r="M38" s="37">
        <f>VLOOKUP(K38,Data!$A$8:$AS$59,$K$5+39)</f>
        <v>16.498011026589435</v>
      </c>
      <c r="N38" s="37">
        <f t="shared" si="0"/>
        <v>16.498014126589435</v>
      </c>
      <c r="O38" s="38">
        <f t="shared" si="1"/>
        <v>12</v>
      </c>
      <c r="P38" s="39" t="str">
        <f t="shared" si="2"/>
        <v>Saudi Arabia</v>
      </c>
      <c r="Q38" s="39">
        <f t="shared" si="3"/>
        <v>8.8815789473684212</v>
      </c>
      <c r="R38" s="50"/>
      <c r="Z38" s="51"/>
    </row>
    <row r="39" spans="10:26" x14ac:dyDescent="0.25">
      <c r="J39" s="50"/>
      <c r="K39" s="35">
        <v>32</v>
      </c>
      <c r="L39" s="36" t="str">
        <f>VLOOKUP(K39,Data!$A$8:$AS$59,2)</f>
        <v>Pakistan</v>
      </c>
      <c r="M39" s="37">
        <f>VLOOKUP(K39,Data!$A$8:$AS$59,$K$5+39)</f>
        <v>27.352085354025217</v>
      </c>
      <c r="N39" s="37">
        <f t="shared" si="0"/>
        <v>27.352088554025215</v>
      </c>
      <c r="O39" s="38">
        <f t="shared" si="1"/>
        <v>2</v>
      </c>
      <c r="P39" s="39" t="str">
        <f t="shared" si="2"/>
        <v>Germany</v>
      </c>
      <c r="Q39" s="39">
        <f t="shared" si="3"/>
        <v>8.7832393231265105</v>
      </c>
      <c r="R39" s="50"/>
      <c r="Z39" s="51"/>
    </row>
    <row r="40" spans="10:26" x14ac:dyDescent="0.25">
      <c r="J40" s="50"/>
      <c r="K40" s="35">
        <v>33</v>
      </c>
      <c r="L40" s="36" t="str">
        <f>VLOOKUP(K40,Data!$A$8:$AS$59,2)</f>
        <v>Papua New Guinea</v>
      </c>
      <c r="M40" s="37">
        <f>VLOOKUP(K40,Data!$A$8:$AS$59,$K$5+39)</f>
        <v>14.888010540184455</v>
      </c>
      <c r="N40" s="37">
        <f t="shared" si="0"/>
        <v>14.888013840184454</v>
      </c>
      <c r="O40" s="38">
        <f t="shared" si="1"/>
        <v>16</v>
      </c>
      <c r="P40" s="39" t="str">
        <f t="shared" si="2"/>
        <v>Taiwan</v>
      </c>
      <c r="Q40" s="39">
        <f t="shared" si="3"/>
        <v>8.295350957155879</v>
      </c>
      <c r="R40" s="50"/>
      <c r="Z40" s="51"/>
    </row>
    <row r="41" spans="10:26" x14ac:dyDescent="0.25">
      <c r="J41" s="50"/>
      <c r="K41" s="35">
        <v>34</v>
      </c>
      <c r="L41" s="36" t="str">
        <f>VLOOKUP(K41,Data!$A$8:$AS$59,2)</f>
        <v>Philippines</v>
      </c>
      <c r="M41" s="37">
        <f>VLOOKUP(K41,Data!$A$8:$AS$59,$K$5+39)</f>
        <v>9.0155440414507773</v>
      </c>
      <c r="N41" s="37">
        <f t="shared" si="0"/>
        <v>9.0155474414507779</v>
      </c>
      <c r="O41" s="38">
        <f t="shared" si="1"/>
        <v>30</v>
      </c>
      <c r="P41" s="39" t="str">
        <f t="shared" si="2"/>
        <v>Wales</v>
      </c>
      <c r="Q41" s="39">
        <f t="shared" si="3"/>
        <v>7.8947368421052628</v>
      </c>
      <c r="R41" s="50"/>
      <c r="Z41" s="51"/>
    </row>
    <row r="42" spans="10:26" x14ac:dyDescent="0.25">
      <c r="J42" s="50"/>
      <c r="K42" s="35">
        <v>35</v>
      </c>
      <c r="L42" s="36" t="str">
        <f>VLOOKUP(K42,Data!$A$8:$AS$59,2)</f>
        <v>Russia</v>
      </c>
      <c r="M42" s="37">
        <f>VLOOKUP(K42,Data!$A$8:$AS$59,$K$5+39)</f>
        <v>11.802575107296137</v>
      </c>
      <c r="N42" s="37">
        <f t="shared" si="0"/>
        <v>11.802578607296137</v>
      </c>
      <c r="O42" s="38">
        <f t="shared" si="1"/>
        <v>21</v>
      </c>
      <c r="P42" s="39" t="str">
        <f t="shared" si="2"/>
        <v>Kenya</v>
      </c>
      <c r="Q42" s="39">
        <f t="shared" si="3"/>
        <v>7.7487765089722673</v>
      </c>
      <c r="R42" s="50"/>
      <c r="Z42" s="51"/>
    </row>
    <row r="43" spans="10:26" x14ac:dyDescent="0.25">
      <c r="J43" s="50"/>
      <c r="K43" s="35">
        <v>36</v>
      </c>
      <c r="L43" s="36" t="str">
        <f>VLOOKUP(K43,Data!$A$8:$AS$59,2)</f>
        <v>Samoa</v>
      </c>
      <c r="M43" s="37">
        <f>VLOOKUP(K43,Data!$A$8:$AS$59,$K$5+39)</f>
        <v>26.322930800542743</v>
      </c>
      <c r="N43" s="37">
        <f t="shared" si="0"/>
        <v>26.322934400542742</v>
      </c>
      <c r="O43" s="38">
        <f t="shared" si="1"/>
        <v>3</v>
      </c>
      <c r="P43" s="39" t="str">
        <f t="shared" si="2"/>
        <v>Indonesia</v>
      </c>
      <c r="Q43" s="39">
        <f t="shared" si="3"/>
        <v>7.6480460321265893</v>
      </c>
      <c r="R43" s="50"/>
      <c r="Z43" s="51"/>
    </row>
    <row r="44" spans="10:26" x14ac:dyDescent="0.25">
      <c r="J44" s="50"/>
      <c r="K44" s="35">
        <v>37</v>
      </c>
      <c r="L44" s="36" t="str">
        <f>VLOOKUP(K44,Data!$A$8:$AS$59,2)</f>
        <v>Saudi Arabia</v>
      </c>
      <c r="M44" s="37">
        <f>VLOOKUP(K44,Data!$A$8:$AS$59,$K$5+39)</f>
        <v>8.8815789473684212</v>
      </c>
      <c r="N44" s="37">
        <f t="shared" si="0"/>
        <v>8.8815826473684218</v>
      </c>
      <c r="O44" s="38">
        <f t="shared" si="1"/>
        <v>31</v>
      </c>
      <c r="P44" s="39" t="str">
        <f t="shared" si="2"/>
        <v>England</v>
      </c>
      <c r="Q44" s="39">
        <f t="shared" si="3"/>
        <v>7.4763381849996025</v>
      </c>
      <c r="R44" s="50"/>
      <c r="Z44" s="51"/>
    </row>
    <row r="45" spans="10:26" x14ac:dyDescent="0.25">
      <c r="J45" s="50"/>
      <c r="K45" s="35">
        <v>38</v>
      </c>
      <c r="L45" s="36" t="str">
        <f>VLOOKUP(K45,Data!$A$8:$AS$59,2)</f>
        <v>Scotland</v>
      </c>
      <c r="M45" s="37">
        <f>VLOOKUP(K45,Data!$A$8:$AS$59,$K$5+39)</f>
        <v>6.4135021097046412</v>
      </c>
      <c r="N45" s="37">
        <f t="shared" si="0"/>
        <v>6.4135059097046412</v>
      </c>
      <c r="O45" s="38">
        <f t="shared" si="1"/>
        <v>42</v>
      </c>
      <c r="P45" s="39" t="str">
        <f t="shared" si="2"/>
        <v>Malaysia</v>
      </c>
      <c r="Q45" s="39">
        <f t="shared" si="3"/>
        <v>7.1074380165289259</v>
      </c>
      <c r="R45" s="50"/>
      <c r="Z45" s="51"/>
    </row>
    <row r="46" spans="10:26" x14ac:dyDescent="0.25">
      <c r="J46" s="50"/>
      <c r="K46" s="35">
        <v>39</v>
      </c>
      <c r="L46" s="36" t="str">
        <f>VLOOKUP(K46,Data!$A$8:$AS$59,2)</f>
        <v>Singapore</v>
      </c>
      <c r="M46" s="37">
        <f>VLOOKUP(K46,Data!$A$8:$AS$59,$K$5+39)</f>
        <v>4.4585987261146496</v>
      </c>
      <c r="N46" s="37">
        <f t="shared" si="0"/>
        <v>4.4586026261146499</v>
      </c>
      <c r="O46" s="38">
        <f t="shared" si="1"/>
        <v>50</v>
      </c>
      <c r="P46" s="39" t="str">
        <f t="shared" si="2"/>
        <v>Ireland</v>
      </c>
      <c r="Q46" s="39">
        <f t="shared" si="3"/>
        <v>6.8027210884353746</v>
      </c>
      <c r="R46" s="50"/>
      <c r="Z46" s="51"/>
    </row>
    <row r="47" spans="10:26" x14ac:dyDescent="0.25">
      <c r="J47" s="50"/>
      <c r="K47" s="35">
        <v>40</v>
      </c>
      <c r="L47" s="36" t="str">
        <f>VLOOKUP(K47,Data!$A$8:$AS$59,2)</f>
        <v>South Korea</v>
      </c>
      <c r="M47" s="37">
        <f>VLOOKUP(K47,Data!$A$8:$AS$59,$K$5+39)</f>
        <v>6.5539112050739963</v>
      </c>
      <c r="N47" s="37">
        <f t="shared" si="0"/>
        <v>6.5539152050739959</v>
      </c>
      <c r="O47" s="38">
        <f t="shared" si="1"/>
        <v>41</v>
      </c>
      <c r="P47" s="39" t="str">
        <f t="shared" si="2"/>
        <v>Brazil</v>
      </c>
      <c r="Q47" s="39">
        <f t="shared" si="3"/>
        <v>6.7073170731707323</v>
      </c>
      <c r="R47" s="50"/>
      <c r="Z47" s="51"/>
    </row>
    <row r="48" spans="10:26" x14ac:dyDescent="0.25">
      <c r="J48" s="50"/>
      <c r="K48" s="35">
        <v>41</v>
      </c>
      <c r="L48" s="36" t="str">
        <f>VLOOKUP(K48,Data!$A$8:$AS$59,2)</f>
        <v>South Sudan</v>
      </c>
      <c r="M48" s="37">
        <f>VLOOKUP(K48,Data!$A$8:$AS$59,$K$5+39)</f>
        <v>20.74468085106383</v>
      </c>
      <c r="N48" s="37">
        <f t="shared" si="0"/>
        <v>20.744684951063832</v>
      </c>
      <c r="O48" s="38">
        <f t="shared" si="1"/>
        <v>7</v>
      </c>
      <c r="P48" s="39" t="str">
        <f t="shared" si="2"/>
        <v>South Korea</v>
      </c>
      <c r="Q48" s="39">
        <f t="shared" si="3"/>
        <v>6.5539112050739963</v>
      </c>
      <c r="R48" s="50"/>
      <c r="Z48" s="51"/>
    </row>
    <row r="49" spans="10:26" x14ac:dyDescent="0.25">
      <c r="J49" s="50"/>
      <c r="K49" s="35">
        <v>42</v>
      </c>
      <c r="L49" s="36" t="str">
        <f>VLOOKUP(K49,Data!$A$8:$AS$59,2)</f>
        <v>Sri Lanka</v>
      </c>
      <c r="M49" s="37">
        <f>VLOOKUP(K49,Data!$A$8:$AS$59,$K$5+39)</f>
        <v>5.3851397409679622</v>
      </c>
      <c r="N49" s="37">
        <f t="shared" si="0"/>
        <v>5.3851439409679625</v>
      </c>
      <c r="O49" s="38">
        <f t="shared" si="1"/>
        <v>47</v>
      </c>
      <c r="P49" s="39" t="str">
        <f t="shared" si="2"/>
        <v>Scotland</v>
      </c>
      <c r="Q49" s="39">
        <f t="shared" si="3"/>
        <v>6.4135021097046412</v>
      </c>
      <c r="R49" s="50"/>
      <c r="Z49" s="51"/>
    </row>
    <row r="50" spans="10:26" x14ac:dyDescent="0.25">
      <c r="J50" s="50"/>
      <c r="K50" s="35">
        <v>43</v>
      </c>
      <c r="L50" s="36" t="str">
        <f>VLOOKUP(K50,Data!$A$8:$AS$59,2)</f>
        <v>Sudan</v>
      </c>
      <c r="M50" s="37">
        <f>VLOOKUP(K50,Data!$A$8:$AS$59,$K$5+39)</f>
        <v>17.653390742734125</v>
      </c>
      <c r="N50" s="37">
        <f t="shared" si="0"/>
        <v>17.653395042734125</v>
      </c>
      <c r="O50" s="38">
        <f t="shared" si="1"/>
        <v>9</v>
      </c>
      <c r="P50" s="39" t="str">
        <f t="shared" si="2"/>
        <v>India</v>
      </c>
      <c r="Q50" s="39">
        <f t="shared" si="3"/>
        <v>6.2866817155756207</v>
      </c>
      <c r="R50" s="50"/>
      <c r="Z50" s="51"/>
    </row>
    <row r="51" spans="10:26" x14ac:dyDescent="0.25">
      <c r="J51" s="50"/>
      <c r="K51" s="35">
        <v>44</v>
      </c>
      <c r="L51" s="36" t="str">
        <f>VLOOKUP(K51,Data!$A$8:$AS$59,2)</f>
        <v>Syria</v>
      </c>
      <c r="M51" s="37">
        <f>VLOOKUP(K51,Data!$A$8:$AS$59,$K$5+39)</f>
        <v>24.220374220374222</v>
      </c>
      <c r="N51" s="37">
        <f t="shared" si="0"/>
        <v>24.220378620374223</v>
      </c>
      <c r="O51" s="38">
        <f t="shared" si="1"/>
        <v>5</v>
      </c>
      <c r="P51" s="39" t="str">
        <f t="shared" si="2"/>
        <v>Mauritius</v>
      </c>
      <c r="Q51" s="39">
        <f t="shared" si="3"/>
        <v>6.0390763765541742</v>
      </c>
      <c r="R51" s="50"/>
      <c r="Z51" s="51"/>
    </row>
    <row r="52" spans="10:26" x14ac:dyDescent="0.25">
      <c r="J52" s="50"/>
      <c r="K52" s="35">
        <v>45</v>
      </c>
      <c r="L52" s="36" t="str">
        <f>VLOOKUP(K52,Data!$A$8:$AS$59,2)</f>
        <v>Taiwan</v>
      </c>
      <c r="M52" s="37">
        <f>VLOOKUP(K52,Data!$A$8:$AS$59,$K$5+39)</f>
        <v>8.295350957155879</v>
      </c>
      <c r="N52" s="37">
        <f t="shared" si="0"/>
        <v>8.2953554571558783</v>
      </c>
      <c r="O52" s="38">
        <f t="shared" si="1"/>
        <v>33</v>
      </c>
      <c r="P52" s="39" t="str">
        <f t="shared" si="2"/>
        <v>UAE</v>
      </c>
      <c r="Q52" s="39">
        <f t="shared" si="3"/>
        <v>5.9701492537313428</v>
      </c>
      <c r="R52" s="50"/>
      <c r="Z52" s="51"/>
    </row>
    <row r="53" spans="10:26" x14ac:dyDescent="0.25">
      <c r="J53" s="50"/>
      <c r="K53" s="35">
        <v>46</v>
      </c>
      <c r="L53" s="36" t="str">
        <f>VLOOKUP(K53,Data!$A$8:$AS$59,2)</f>
        <v>Tanzania</v>
      </c>
      <c r="M53" s="37">
        <f>VLOOKUP(K53,Data!$A$8:$AS$59,$K$5+39)</f>
        <v>17.081850533807831</v>
      </c>
      <c r="N53" s="37">
        <f t="shared" si="0"/>
        <v>17.081855133807831</v>
      </c>
      <c r="O53" s="38">
        <f t="shared" si="1"/>
        <v>11</v>
      </c>
      <c r="P53" s="39" t="str">
        <f t="shared" si="2"/>
        <v>China</v>
      </c>
      <c r="Q53" s="39">
        <f t="shared" si="3"/>
        <v>5.7988044755530579</v>
      </c>
      <c r="R53" s="50"/>
      <c r="Z53" s="51"/>
    </row>
    <row r="54" spans="10:26" x14ac:dyDescent="0.25">
      <c r="J54" s="50"/>
      <c r="K54" s="35">
        <v>47</v>
      </c>
      <c r="L54" s="36" t="str">
        <f>VLOOKUP(K54,Data!$A$8:$AS$59,2)</f>
        <v>Thailand</v>
      </c>
      <c r="M54" s="37">
        <f>VLOOKUP(K54,Data!$A$8:$AS$59,$K$5+39)</f>
        <v>14.582634931277239</v>
      </c>
      <c r="N54" s="37">
        <f t="shared" si="0"/>
        <v>14.582639631277239</v>
      </c>
      <c r="O54" s="38">
        <f t="shared" si="1"/>
        <v>17</v>
      </c>
      <c r="P54" s="39" t="str">
        <f t="shared" si="2"/>
        <v>Sri Lanka</v>
      </c>
      <c r="Q54" s="39">
        <f t="shared" si="3"/>
        <v>5.3851397409679622</v>
      </c>
      <c r="R54" s="50"/>
      <c r="Z54" s="51"/>
    </row>
    <row r="55" spans="10:26" x14ac:dyDescent="0.25">
      <c r="J55" s="50"/>
      <c r="K55" s="35">
        <v>48</v>
      </c>
      <c r="L55" s="36" t="str">
        <f>VLOOKUP(K55,Data!$A$8:$AS$59,2)</f>
        <v>Turkey</v>
      </c>
      <c r="M55" s="37">
        <f>VLOOKUP(K55,Data!$A$8:$AS$59,$K$5+39)</f>
        <v>19.230769230769234</v>
      </c>
      <c r="N55" s="37">
        <f t="shared" si="0"/>
        <v>19.230774030769233</v>
      </c>
      <c r="O55" s="38">
        <f t="shared" si="1"/>
        <v>8</v>
      </c>
      <c r="P55" s="39" t="str">
        <f t="shared" si="2"/>
        <v xml:space="preserve">Hong Kong </v>
      </c>
      <c r="Q55" s="39">
        <f t="shared" si="3"/>
        <v>5.2434456928838955</v>
      </c>
      <c r="R55" s="50"/>
      <c r="Z55" s="51"/>
    </row>
    <row r="56" spans="10:26" x14ac:dyDescent="0.25">
      <c r="J56" s="50"/>
      <c r="K56" s="35">
        <v>49</v>
      </c>
      <c r="L56" s="36" t="s">
        <v>61</v>
      </c>
      <c r="M56" s="37">
        <f>VLOOKUP(K56,Data!$A$8:$AS$59,$K$5+39)</f>
        <v>5.9701492537313428</v>
      </c>
      <c r="N56" s="37">
        <f t="shared" si="0"/>
        <v>5.9701541537313432</v>
      </c>
      <c r="O56" s="38">
        <f t="shared" si="1"/>
        <v>45</v>
      </c>
      <c r="P56" s="39" t="str">
        <f t="shared" si="2"/>
        <v>Zimbabwe</v>
      </c>
      <c r="Q56" s="39">
        <f t="shared" si="3"/>
        <v>5.0632911392405067</v>
      </c>
      <c r="R56" s="50"/>
    </row>
    <row r="57" spans="10:26" x14ac:dyDescent="0.25">
      <c r="J57" s="50"/>
      <c r="K57" s="35">
        <v>50</v>
      </c>
      <c r="L57" s="36" t="str">
        <f>VLOOKUP(K57,Data!$A$8:$AS$59,2)</f>
        <v>Vietnam</v>
      </c>
      <c r="M57" s="37">
        <f>VLOOKUP(K57,Data!$A$8:$AS$59,$K$5+39)</f>
        <v>10.879765395894427</v>
      </c>
      <c r="N57" s="37">
        <f t="shared" si="0"/>
        <v>10.879770395894427</v>
      </c>
      <c r="O57" s="38">
        <f t="shared" si="1"/>
        <v>23</v>
      </c>
      <c r="P57" s="39" t="str">
        <f t="shared" si="2"/>
        <v>Singapore</v>
      </c>
      <c r="Q57" s="39">
        <f t="shared" si="3"/>
        <v>4.4585987261146496</v>
      </c>
      <c r="R57" s="50"/>
    </row>
    <row r="58" spans="10:26" x14ac:dyDescent="0.25">
      <c r="J58" s="50"/>
      <c r="K58" s="35">
        <v>51</v>
      </c>
      <c r="L58" s="36" t="str">
        <f>VLOOKUP(K58,Data!$A$8:$AS$59,2)</f>
        <v>Wales</v>
      </c>
      <c r="M58" s="37">
        <f>VLOOKUP(K58,Data!$A$8:$AS$59,$K$5+39)</f>
        <v>7.8947368421052628</v>
      </c>
      <c r="N58" s="37">
        <f t="shared" si="0"/>
        <v>7.8947419421052629</v>
      </c>
      <c r="O58" s="38">
        <f t="shared" si="1"/>
        <v>34</v>
      </c>
      <c r="P58" s="39" t="str">
        <f t="shared" si="2"/>
        <v>Colombia</v>
      </c>
      <c r="Q58" s="39">
        <f t="shared" si="3"/>
        <v>4.4208664898320071</v>
      </c>
      <c r="R58" s="50"/>
    </row>
    <row r="59" spans="10:26" x14ac:dyDescent="0.25">
      <c r="J59" s="50"/>
      <c r="K59" s="35">
        <v>52</v>
      </c>
      <c r="L59" s="36" t="str">
        <f>VLOOKUP(K59,Data!$A$8:$AS$59,2)</f>
        <v>Zimbabwe</v>
      </c>
      <c r="M59" s="37">
        <f>VLOOKUP(K59,Data!$A$8:$AS$59,$K$5+39)</f>
        <v>5.0632911392405067</v>
      </c>
      <c r="N59" s="37">
        <f t="shared" si="0"/>
        <v>5.063296339240507</v>
      </c>
      <c r="O59" s="38">
        <f t="shared" si="1"/>
        <v>49</v>
      </c>
      <c r="P59" s="39" t="str">
        <f t="shared" si="2"/>
        <v>Nepal</v>
      </c>
      <c r="Q59" s="39">
        <f t="shared" si="3"/>
        <v>4.3744531933508313</v>
      </c>
      <c r="R59" s="50"/>
    </row>
    <row r="60" spans="10:26" x14ac:dyDescent="0.3">
      <c r="J60" s="50"/>
      <c r="K60" s="53"/>
      <c r="L60" s="54"/>
      <c r="M60" s="52"/>
      <c r="N60" s="50"/>
      <c r="O60" s="50"/>
      <c r="P60" s="50"/>
      <c r="Q60" s="50"/>
      <c r="R60" s="50"/>
    </row>
    <row r="61" spans="10:26" x14ac:dyDescent="0.3">
      <c r="J61" s="50"/>
      <c r="K61" s="53"/>
      <c r="L61" s="54"/>
      <c r="M61" s="52"/>
      <c r="N61" s="50"/>
      <c r="O61" s="50"/>
      <c r="P61" s="50"/>
      <c r="Q61" s="50"/>
      <c r="R61" s="50"/>
    </row>
    <row r="62" spans="10:26" x14ac:dyDescent="0.3">
      <c r="J62" s="50"/>
      <c r="K62" s="53"/>
      <c r="L62" s="54"/>
      <c r="M62" s="52"/>
      <c r="N62" s="50"/>
      <c r="O62" s="50"/>
      <c r="P62" s="50"/>
      <c r="Q62" s="50"/>
      <c r="R62" s="50"/>
    </row>
    <row r="63" spans="10:26" x14ac:dyDescent="0.3">
      <c r="J63" s="50"/>
      <c r="K63" s="53"/>
      <c r="L63" s="54"/>
      <c r="M63" s="52"/>
      <c r="N63" s="50"/>
      <c r="O63" s="50"/>
      <c r="P63" s="50"/>
      <c r="Q63" s="50"/>
      <c r="R63" s="50"/>
    </row>
    <row r="64" spans="10:26" x14ac:dyDescent="0.3">
      <c r="K64" s="48"/>
      <c r="L64" s="49"/>
    </row>
    <row r="65" spans="11:12" x14ac:dyDescent="0.3">
      <c r="K65" s="48"/>
      <c r="L65" s="49"/>
    </row>
    <row r="66" spans="11:12" x14ac:dyDescent="0.3">
      <c r="K66" s="48"/>
      <c r="L66" s="49"/>
    </row>
    <row r="67" spans="11:12" x14ac:dyDescent="0.3">
      <c r="K67" s="48"/>
      <c r="L67" s="49"/>
    </row>
    <row r="68" spans="11:12" x14ac:dyDescent="0.3">
      <c r="K68" s="48"/>
      <c r="L68" s="49"/>
    </row>
    <row r="69" spans="11:12" x14ac:dyDescent="0.3">
      <c r="K69" s="48"/>
      <c r="L69" s="49"/>
    </row>
    <row r="70" spans="11:12" x14ac:dyDescent="0.3">
      <c r="K70" s="48"/>
      <c r="L70" s="49"/>
    </row>
    <row r="71" spans="11:12" x14ac:dyDescent="0.3">
      <c r="K71" s="48"/>
      <c r="L71" s="49"/>
    </row>
    <row r="72" spans="11:12" x14ac:dyDescent="0.3">
      <c r="K72" s="48"/>
      <c r="L72" s="49"/>
    </row>
    <row r="73" spans="11:12" x14ac:dyDescent="0.3">
      <c r="K73" s="48"/>
      <c r="L73" s="49"/>
    </row>
    <row r="74" spans="11:12" x14ac:dyDescent="0.3">
      <c r="K74" s="48"/>
      <c r="L74" s="49"/>
    </row>
  </sheetData>
  <sheetProtection sheet="1" objects="1" scenarios="1"/>
  <mergeCells count="4">
    <mergeCell ref="B7:D7"/>
    <mergeCell ref="G7:I7"/>
    <mergeCell ref="A1:R1"/>
    <mergeCell ref="A2:R2"/>
  </mergeCells>
  <pageMargins left="0.39370078740157483" right="0.39370078740157483" top="0.39370078740157483" bottom="0.39370078740157483" header="0.39370078740157483" footer="0.31496062992125984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152400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190500</xdr:colOff>
                    <xdr:row>4</xdr:row>
                    <xdr:rowOff>19050</xdr:rowOff>
                  </from>
                  <to>
                    <xdr:col>12</xdr:col>
                    <xdr:colOff>390525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A9517137</value>
    </field>
    <field name="Objective-Title">
      <value order="0">Youth disengagement by birthplace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2023-02-09T22:40:41Z</value>
    </field>
    <field name="Objective-ModificationStamp">
      <value order="0">2023-08-02T23:17:38Z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Frontpage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2017-11-13T00:30:51Z</cp:lastPrinted>
  <dcterms:created xsi:type="dcterms:W3CDTF">2012-11-02T02:33:18Z</dcterms:created>
  <dcterms:modified xsi:type="dcterms:W3CDTF">2023-02-09T07:14:43Z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A9517137</vt:lpwstr>
  </property>
  <property fmtid="{D5CDD505-2E9C-101B-9397-08002B2CF9AE}" pid="4" name="Objective-Title">
    <vt:lpwstr>Youth disengagement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2023-02-09T22:40:41Z</vt:filetime>
  </property>
  <property fmtid="{D5CDD505-2E9C-101B-9397-08002B2CF9AE}" pid="10" name="Objective-ModificationStamp">
    <vt:filetime>2023-08-02T23:17:38Z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